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95" windowWidth="15600" windowHeight="11700" tabRatio="847" activeTab="1"/>
  </bookViews>
  <sheets>
    <sheet name="EMTI - Técnico em Eletrotécnica" sheetId="28" r:id="rId1"/>
    <sheet name="EMTI - Técnico em Mecânica" sheetId="35" r:id="rId2"/>
    <sheet name="EMTI - Eletrotécnica (2ª série)" sheetId="36" r:id="rId3"/>
    <sheet name="EMTI - Mecânica (2ª série)" sheetId="37" r:id="rId4"/>
  </sheets>
  <definedNames>
    <definedName name="_xlnm.Print_Area" localSheetId="2">'EMTI - Eletrotécnica (2ª série)'!$A$1:$P$60</definedName>
    <definedName name="_xlnm.Print_Area" localSheetId="3">'EMTI - Mecânica (2ª série)'!$A$1:$P$61</definedName>
    <definedName name="_xlnm.Print_Area" localSheetId="0">'EMTI - Técnico em Eletrotécnica'!$A$1:$P$60</definedName>
    <definedName name="_xlnm.Print_Area" localSheetId="1">'EMTI - Técnico em Mecânica'!$A$1:$P$61</definedName>
    <definedName name="Itinerário_Técnico" comment="Selecione o itinerário de seu interesse">#REF!</definedName>
  </definedNames>
  <calcPr calcId="145621" fullPrecision="0"/>
</workbook>
</file>

<file path=xl/calcChain.xml><?xml version="1.0" encoding="utf-8"?>
<calcChain xmlns="http://schemas.openxmlformats.org/spreadsheetml/2006/main">
  <c r="L53" i="37" l="1"/>
  <c r="K53" i="37"/>
  <c r="M60" i="37"/>
  <c r="O60" i="35"/>
  <c r="N60" i="35"/>
  <c r="M60" i="35"/>
  <c r="O59" i="28"/>
  <c r="N59" i="28"/>
  <c r="M59" i="28"/>
  <c r="O54" i="28"/>
  <c r="N54" i="28"/>
  <c r="M54" i="28"/>
  <c r="O55" i="35"/>
  <c r="N55" i="35"/>
  <c r="M55" i="35"/>
  <c r="O55" i="37"/>
  <c r="N55" i="37"/>
  <c r="M55" i="37"/>
  <c r="O51" i="37"/>
  <c r="N51" i="37"/>
  <c r="M51" i="37"/>
  <c r="O50" i="37"/>
  <c r="N50" i="37"/>
  <c r="M50" i="37"/>
  <c r="O49" i="37"/>
  <c r="N49" i="37"/>
  <c r="M49" i="37"/>
  <c r="O47" i="37"/>
  <c r="N47" i="37"/>
  <c r="M47" i="37"/>
  <c r="O46" i="37"/>
  <c r="N46" i="37"/>
  <c r="M46" i="37"/>
  <c r="O45" i="37"/>
  <c r="N45" i="37"/>
  <c r="M45" i="37"/>
  <c r="O43" i="37"/>
  <c r="N43" i="37"/>
  <c r="M43" i="37"/>
  <c r="O42" i="37"/>
  <c r="N42" i="37"/>
  <c r="M42" i="37"/>
  <c r="O41" i="37"/>
  <c r="N41" i="37"/>
  <c r="M41" i="37"/>
  <c r="O39" i="37"/>
  <c r="N39" i="37"/>
  <c r="M39" i="37"/>
  <c r="O38" i="37"/>
  <c r="N38" i="37"/>
  <c r="M38" i="37"/>
  <c r="O37" i="37"/>
  <c r="N37" i="37"/>
  <c r="M37" i="37"/>
  <c r="O51" i="35"/>
  <c r="N51" i="35"/>
  <c r="M51" i="35"/>
  <c r="O50" i="35"/>
  <c r="N50" i="35"/>
  <c r="M50" i="35"/>
  <c r="O49" i="35"/>
  <c r="N49" i="35"/>
  <c r="M49" i="35"/>
  <c r="O47" i="35"/>
  <c r="N47" i="35"/>
  <c r="M47" i="35"/>
  <c r="O46" i="35"/>
  <c r="N46" i="35"/>
  <c r="M46" i="35"/>
  <c r="O45" i="35"/>
  <c r="N45" i="35"/>
  <c r="M45" i="35"/>
  <c r="O43" i="35"/>
  <c r="N43" i="35"/>
  <c r="M43" i="35"/>
  <c r="O42" i="35"/>
  <c r="N42" i="35"/>
  <c r="M42" i="35"/>
  <c r="O41" i="35"/>
  <c r="N41" i="35"/>
  <c r="M41" i="35"/>
  <c r="O39" i="35"/>
  <c r="N39" i="35"/>
  <c r="M39" i="35"/>
  <c r="O38" i="35"/>
  <c r="N38" i="35"/>
  <c r="M38" i="35"/>
  <c r="O37" i="35"/>
  <c r="N37" i="35"/>
  <c r="M37" i="35"/>
  <c r="O50" i="28"/>
  <c r="N50" i="28"/>
  <c r="M50" i="28"/>
  <c r="O49" i="28"/>
  <c r="N49" i="28"/>
  <c r="M49" i="28"/>
  <c r="O48" i="28"/>
  <c r="N48" i="28"/>
  <c r="M48" i="28"/>
  <c r="O46" i="28"/>
  <c r="N46" i="28"/>
  <c r="M46" i="28"/>
  <c r="O45" i="28"/>
  <c r="N45" i="28"/>
  <c r="M45" i="28"/>
  <c r="O44" i="28"/>
  <c r="N44" i="28"/>
  <c r="M44" i="28"/>
  <c r="O43" i="28"/>
  <c r="N43" i="28"/>
  <c r="M43" i="28"/>
  <c r="O42" i="28"/>
  <c r="N42" i="28"/>
  <c r="M42" i="28"/>
  <c r="O40" i="28"/>
  <c r="N40" i="28"/>
  <c r="M40" i="28"/>
  <c r="O39" i="28"/>
  <c r="N39" i="28"/>
  <c r="M39" i="28"/>
  <c r="O38" i="28"/>
  <c r="N38" i="28"/>
  <c r="M38" i="28"/>
  <c r="O37" i="28"/>
  <c r="N37" i="28"/>
  <c r="M37" i="28"/>
  <c r="O33" i="28"/>
  <c r="N33" i="28"/>
  <c r="M33" i="28"/>
  <c r="O32" i="28"/>
  <c r="N32" i="28"/>
  <c r="M32" i="28"/>
  <c r="O31" i="28"/>
  <c r="N31" i="28"/>
  <c r="M31" i="28"/>
  <c r="O30" i="28"/>
  <c r="N30" i="28"/>
  <c r="M30" i="28"/>
  <c r="O29" i="28"/>
  <c r="N29" i="28"/>
  <c r="M29" i="28"/>
  <c r="O28" i="28"/>
  <c r="N28" i="28"/>
  <c r="M28" i="28"/>
  <c r="O33" i="35"/>
  <c r="N33" i="35"/>
  <c r="M33" i="35"/>
  <c r="O32" i="35"/>
  <c r="N32" i="35"/>
  <c r="M32" i="35"/>
  <c r="O31" i="35"/>
  <c r="N31" i="35"/>
  <c r="M31" i="35"/>
  <c r="O30" i="35"/>
  <c r="N30" i="35"/>
  <c r="M30" i="35"/>
  <c r="O29" i="35"/>
  <c r="N29" i="35"/>
  <c r="M29" i="35"/>
  <c r="O28" i="35"/>
  <c r="N28" i="35"/>
  <c r="M28" i="35"/>
  <c r="O33" i="37"/>
  <c r="N33" i="37"/>
  <c r="M33" i="37"/>
  <c r="O32" i="37"/>
  <c r="N32" i="37"/>
  <c r="M32" i="37"/>
  <c r="O31" i="37"/>
  <c r="N31" i="37"/>
  <c r="M31" i="37"/>
  <c r="O30" i="37"/>
  <c r="N30" i="37"/>
  <c r="M30" i="37"/>
  <c r="O29" i="37"/>
  <c r="N29" i="37"/>
  <c r="M29" i="37"/>
  <c r="O28" i="37"/>
  <c r="N28" i="37"/>
  <c r="M28" i="37"/>
  <c r="O26" i="28"/>
  <c r="N26" i="28"/>
  <c r="M26" i="28"/>
  <c r="O25" i="28"/>
  <c r="N25" i="28"/>
  <c r="M25" i="28"/>
  <c r="O24" i="28"/>
  <c r="N24" i="28"/>
  <c r="M24" i="28"/>
  <c r="O26" i="35"/>
  <c r="N26" i="35"/>
  <c r="M26" i="35"/>
  <c r="O25" i="35"/>
  <c r="N25" i="35"/>
  <c r="M25" i="35"/>
  <c r="O24" i="35"/>
  <c r="N24" i="35"/>
  <c r="M24" i="35"/>
  <c r="O26" i="37"/>
  <c r="N26" i="37"/>
  <c r="M26" i="37"/>
  <c r="O25" i="37"/>
  <c r="N25" i="37"/>
  <c r="M25" i="37"/>
  <c r="O24" i="37"/>
  <c r="N24" i="37"/>
  <c r="M24" i="37"/>
  <c r="O22" i="28"/>
  <c r="N22" i="28"/>
  <c r="M22" i="28"/>
  <c r="O22" i="35"/>
  <c r="N22" i="35"/>
  <c r="M22" i="35"/>
  <c r="O22" i="37"/>
  <c r="N22" i="37"/>
  <c r="M22" i="37"/>
  <c r="O18" i="37"/>
  <c r="N18" i="37"/>
  <c r="M18" i="37"/>
  <c r="O17" i="37"/>
  <c r="N17" i="37"/>
  <c r="M17" i="37"/>
  <c r="O16" i="37"/>
  <c r="N16" i="37"/>
  <c r="M16" i="37"/>
  <c r="O15" i="37"/>
  <c r="N15" i="37"/>
  <c r="M15" i="37"/>
  <c r="O18" i="35"/>
  <c r="N18" i="35"/>
  <c r="M18" i="35"/>
  <c r="O17" i="35"/>
  <c r="N17" i="35"/>
  <c r="M17" i="35"/>
  <c r="O16" i="35"/>
  <c r="N16" i="35"/>
  <c r="M16" i="35"/>
  <c r="O15" i="35"/>
  <c r="N15" i="35"/>
  <c r="M15" i="35"/>
  <c r="O18" i="28"/>
  <c r="N18" i="28"/>
  <c r="M18" i="28"/>
  <c r="O17" i="28"/>
  <c r="N17" i="28"/>
  <c r="M17" i="28"/>
  <c r="O16" i="28"/>
  <c r="N16" i="28"/>
  <c r="M16" i="28"/>
  <c r="O15" i="28"/>
  <c r="N15" i="28"/>
  <c r="M15" i="28"/>
  <c r="O13" i="37"/>
  <c r="N13" i="37"/>
  <c r="M13" i="37"/>
  <c r="O13" i="35"/>
  <c r="N13" i="35"/>
  <c r="M13" i="35"/>
  <c r="O13" i="28"/>
  <c r="N13" i="28"/>
  <c r="M13" i="28"/>
  <c r="O11" i="37"/>
  <c r="N11" i="37"/>
  <c r="M11" i="37"/>
  <c r="O10" i="37"/>
  <c r="N10" i="37"/>
  <c r="M10" i="37"/>
  <c r="O9" i="37"/>
  <c r="N9" i="37"/>
  <c r="M9" i="37"/>
  <c r="O11" i="35"/>
  <c r="N11" i="35"/>
  <c r="M11" i="35"/>
  <c r="O10" i="35"/>
  <c r="N10" i="35"/>
  <c r="M10" i="35"/>
  <c r="O9" i="35"/>
  <c r="N9" i="35"/>
  <c r="M9" i="35"/>
  <c r="O11" i="28"/>
  <c r="N11" i="28"/>
  <c r="M11" i="28"/>
  <c r="O10" i="28"/>
  <c r="N10" i="28"/>
  <c r="M10" i="28"/>
  <c r="O9" i="28"/>
  <c r="N9" i="28"/>
  <c r="M9" i="28"/>
  <c r="O7" i="37"/>
  <c r="N7" i="37"/>
  <c r="M7" i="37"/>
  <c r="O6" i="37"/>
  <c r="N6" i="37"/>
  <c r="M6" i="37"/>
  <c r="O5" i="37"/>
  <c r="N5" i="37"/>
  <c r="M5" i="37"/>
  <c r="O7" i="35"/>
  <c r="N7" i="35"/>
  <c r="M7" i="35"/>
  <c r="O6" i="35"/>
  <c r="N6" i="35"/>
  <c r="M6" i="35"/>
  <c r="O5" i="35"/>
  <c r="N5" i="35"/>
  <c r="M5" i="35"/>
  <c r="O7" i="28"/>
  <c r="N7" i="28"/>
  <c r="M7" i="28"/>
  <c r="O6" i="28"/>
  <c r="N6" i="28"/>
  <c r="M6" i="28"/>
  <c r="O5" i="28"/>
  <c r="N5" i="28"/>
  <c r="M5" i="28"/>
  <c r="N59" i="36" l="1"/>
  <c r="M59" i="36"/>
  <c r="O54" i="36"/>
  <c r="N54" i="36"/>
  <c r="M54" i="36"/>
  <c r="O50" i="36"/>
  <c r="N50" i="36"/>
  <c r="M50" i="36"/>
  <c r="O49" i="36"/>
  <c r="N49" i="36"/>
  <c r="M49" i="36"/>
  <c r="O48" i="36"/>
  <c r="N48" i="36"/>
  <c r="M48" i="36"/>
  <c r="O46" i="36"/>
  <c r="N46" i="36"/>
  <c r="M46" i="36"/>
  <c r="O45" i="36"/>
  <c r="N45" i="36"/>
  <c r="M45" i="36"/>
  <c r="O44" i="36"/>
  <c r="N44" i="36"/>
  <c r="M44" i="36"/>
  <c r="O43" i="36"/>
  <c r="N43" i="36"/>
  <c r="M43" i="36"/>
  <c r="O42" i="36"/>
  <c r="N42" i="36"/>
  <c r="M42" i="36"/>
  <c r="O40" i="36"/>
  <c r="N40" i="36"/>
  <c r="M40" i="36"/>
  <c r="O39" i="36"/>
  <c r="N39" i="36"/>
  <c r="M39" i="36"/>
  <c r="O38" i="36"/>
  <c r="N38" i="36"/>
  <c r="M38" i="36"/>
  <c r="O37" i="36"/>
  <c r="N37" i="36"/>
  <c r="M37" i="36"/>
  <c r="O33" i="36"/>
  <c r="N33" i="36"/>
  <c r="M33" i="36"/>
  <c r="O32" i="36"/>
  <c r="N32" i="36"/>
  <c r="M32" i="36"/>
  <c r="O31" i="36"/>
  <c r="N31" i="36"/>
  <c r="M31" i="36"/>
  <c r="O30" i="36"/>
  <c r="N30" i="36"/>
  <c r="M30" i="36"/>
  <c r="O29" i="36"/>
  <c r="N29" i="36"/>
  <c r="M29" i="36"/>
  <c r="O28" i="36"/>
  <c r="N28" i="36"/>
  <c r="M28" i="36"/>
  <c r="O26" i="36"/>
  <c r="N26" i="36"/>
  <c r="M26" i="36"/>
  <c r="O25" i="36"/>
  <c r="N25" i="36"/>
  <c r="M25" i="36"/>
  <c r="O24" i="36"/>
  <c r="N24" i="36"/>
  <c r="M24" i="36"/>
  <c r="O22" i="36"/>
  <c r="N22" i="36"/>
  <c r="M22" i="36"/>
  <c r="O18" i="36"/>
  <c r="N18" i="36"/>
  <c r="M18" i="36"/>
  <c r="O17" i="36"/>
  <c r="N17" i="36"/>
  <c r="M17" i="36"/>
  <c r="O16" i="36"/>
  <c r="N16" i="36"/>
  <c r="M16" i="36"/>
  <c r="O15" i="36"/>
  <c r="N15" i="36"/>
  <c r="M15" i="36"/>
  <c r="O13" i="36"/>
  <c r="N13" i="36"/>
  <c r="M13" i="36"/>
  <c r="O11" i="36"/>
  <c r="N11" i="36"/>
  <c r="M11" i="36"/>
  <c r="O10" i="36"/>
  <c r="N10" i="36"/>
  <c r="M10" i="36"/>
  <c r="O9" i="36"/>
  <c r="N9" i="36"/>
  <c r="M9" i="36"/>
  <c r="N5" i="36"/>
  <c r="O5" i="36"/>
  <c r="N6" i="36"/>
  <c r="O6" i="36"/>
  <c r="N7" i="36"/>
  <c r="O7" i="36"/>
  <c r="M6" i="36"/>
  <c r="M7" i="36"/>
  <c r="M5" i="36"/>
  <c r="L44" i="37" l="1"/>
  <c r="K44" i="37"/>
  <c r="J44" i="37"/>
  <c r="P43" i="37"/>
  <c r="L44" i="35"/>
  <c r="K44" i="35"/>
  <c r="J44" i="35"/>
  <c r="P43" i="35"/>
  <c r="J40" i="35"/>
  <c r="O44" i="37" l="1"/>
  <c r="P41" i="37"/>
  <c r="N44" i="37"/>
  <c r="P42" i="37"/>
  <c r="M44" i="37"/>
  <c r="P41" i="35"/>
  <c r="O44" i="35"/>
  <c r="N44" i="35"/>
  <c r="P42" i="35"/>
  <c r="M44" i="35"/>
  <c r="P39" i="35"/>
  <c r="P44" i="37" l="1"/>
  <c r="P44" i="35"/>
  <c r="L56" i="37" l="1"/>
  <c r="L57" i="37" s="1"/>
  <c r="K56" i="37"/>
  <c r="K57" i="37" s="1"/>
  <c r="J56" i="37"/>
  <c r="J57" i="37" s="1"/>
  <c r="O56" i="37"/>
  <c r="O57" i="37" s="1"/>
  <c r="N56" i="37"/>
  <c r="N57" i="37" s="1"/>
  <c r="P55" i="37"/>
  <c r="L52" i="37"/>
  <c r="K52" i="37"/>
  <c r="J52" i="37"/>
  <c r="L48" i="37"/>
  <c r="K48" i="37"/>
  <c r="J48" i="37"/>
  <c r="P47" i="37"/>
  <c r="O48" i="37"/>
  <c r="L40" i="37"/>
  <c r="K40" i="37"/>
  <c r="J40" i="37"/>
  <c r="L34" i="37"/>
  <c r="K34" i="37"/>
  <c r="J34" i="37"/>
  <c r="N34" i="37"/>
  <c r="L27" i="37"/>
  <c r="K27" i="37"/>
  <c r="J27" i="37"/>
  <c r="P26" i="37"/>
  <c r="O27" i="37"/>
  <c r="M27" i="37"/>
  <c r="L23" i="37"/>
  <c r="K23" i="37"/>
  <c r="J23" i="37"/>
  <c r="O23" i="37"/>
  <c r="N23" i="37"/>
  <c r="M23" i="37"/>
  <c r="L19" i="37"/>
  <c r="K19" i="37"/>
  <c r="J19" i="37"/>
  <c r="P18" i="37"/>
  <c r="P16" i="37"/>
  <c r="N19" i="37"/>
  <c r="L14" i="37"/>
  <c r="K14" i="37"/>
  <c r="J14" i="37"/>
  <c r="O14" i="37"/>
  <c r="N14" i="37"/>
  <c r="M14" i="37"/>
  <c r="P14" i="37" s="1"/>
  <c r="L12" i="37"/>
  <c r="K12" i="37"/>
  <c r="J12" i="37"/>
  <c r="S11" i="37"/>
  <c r="P11" i="37"/>
  <c r="O12" i="37"/>
  <c r="M12" i="37"/>
  <c r="L8" i="37"/>
  <c r="K8" i="37"/>
  <c r="J8" i="37"/>
  <c r="U7" i="37"/>
  <c r="O8" i="37"/>
  <c r="M8" i="37"/>
  <c r="P7" i="37" l="1"/>
  <c r="P31" i="37"/>
  <c r="N52" i="37"/>
  <c r="N27" i="37"/>
  <c r="P27" i="37" s="1"/>
  <c r="P51" i="37"/>
  <c r="P33" i="37"/>
  <c r="P29" i="37"/>
  <c r="O34" i="37"/>
  <c r="O40" i="37"/>
  <c r="N48" i="37"/>
  <c r="P49" i="37"/>
  <c r="P39" i="37"/>
  <c r="N40" i="37"/>
  <c r="P37" i="37"/>
  <c r="O52" i="37"/>
  <c r="O53" i="37" s="1"/>
  <c r="O54" i="37" s="1"/>
  <c r="L54" i="37"/>
  <c r="P50" i="37"/>
  <c r="P46" i="37"/>
  <c r="P45" i="37"/>
  <c r="P38" i="37"/>
  <c r="J53" i="37"/>
  <c r="J54" i="37" s="1"/>
  <c r="M40" i="37"/>
  <c r="M48" i="37"/>
  <c r="M52" i="37"/>
  <c r="M56" i="37"/>
  <c r="N8" i="37"/>
  <c r="P6" i="37"/>
  <c r="N12" i="37"/>
  <c r="P12" i="37" s="1"/>
  <c r="P10" i="37"/>
  <c r="M19" i="37"/>
  <c r="O19" i="37"/>
  <c r="P17" i="37"/>
  <c r="J20" i="37"/>
  <c r="J21" i="37" s="1"/>
  <c r="K20" i="37"/>
  <c r="K21" i="37" s="1"/>
  <c r="L20" i="37"/>
  <c r="P25" i="37"/>
  <c r="P30" i="37"/>
  <c r="P32" i="37"/>
  <c r="P8" i="37"/>
  <c r="N20" i="37"/>
  <c r="M20" i="37"/>
  <c r="P23" i="37"/>
  <c r="P5" i="37"/>
  <c r="S7" i="37"/>
  <c r="S9" i="37"/>
  <c r="S12" i="37"/>
  <c r="P13" i="37"/>
  <c r="P15" i="37"/>
  <c r="P22" i="37"/>
  <c r="P24" i="37"/>
  <c r="P9" i="37"/>
  <c r="P28" i="37"/>
  <c r="M34" i="37"/>
  <c r="O35" i="37"/>
  <c r="O36" i="37" s="1"/>
  <c r="J35" i="37"/>
  <c r="J36" i="37" s="1"/>
  <c r="K35" i="37"/>
  <c r="K36" i="37" s="1"/>
  <c r="L35" i="37"/>
  <c r="L36" i="37" s="1"/>
  <c r="L55" i="36"/>
  <c r="L56" i="36" s="1"/>
  <c r="K55" i="36"/>
  <c r="K56" i="36" s="1"/>
  <c r="J55" i="36"/>
  <c r="J56" i="36" s="1"/>
  <c r="O55" i="36"/>
  <c r="O56" i="36" s="1"/>
  <c r="N55" i="36"/>
  <c r="N56" i="36" s="1"/>
  <c r="L51" i="36"/>
  <c r="K51" i="36"/>
  <c r="J51" i="36"/>
  <c r="L47" i="36"/>
  <c r="K47" i="36"/>
  <c r="J47" i="36"/>
  <c r="L41" i="36"/>
  <c r="K41" i="36"/>
  <c r="J41" i="36"/>
  <c r="L34" i="36"/>
  <c r="K34" i="36"/>
  <c r="J34" i="36"/>
  <c r="L27" i="36"/>
  <c r="K27" i="36"/>
  <c r="J27" i="36"/>
  <c r="L23" i="36"/>
  <c r="K23" i="36"/>
  <c r="J23" i="36"/>
  <c r="O23" i="36"/>
  <c r="N23" i="36"/>
  <c r="M23" i="36"/>
  <c r="L19" i="36"/>
  <c r="K19" i="36"/>
  <c r="J19" i="36"/>
  <c r="L14" i="36"/>
  <c r="K14" i="36"/>
  <c r="J14" i="36"/>
  <c r="O14" i="36"/>
  <c r="N14" i="36"/>
  <c r="M14" i="36"/>
  <c r="L12" i="36"/>
  <c r="K12" i="36"/>
  <c r="J12" i="36"/>
  <c r="S11" i="36"/>
  <c r="L8" i="36"/>
  <c r="K8" i="36"/>
  <c r="J8" i="36"/>
  <c r="U7" i="36"/>
  <c r="J52" i="35"/>
  <c r="P19" i="37" l="1"/>
  <c r="P48" i="37"/>
  <c r="N35" i="37"/>
  <c r="N36" i="37" s="1"/>
  <c r="O20" i="37"/>
  <c r="O58" i="37" s="1"/>
  <c r="O59" i="37" s="1"/>
  <c r="P40" i="37"/>
  <c r="K58" i="37"/>
  <c r="K59" i="37" s="1"/>
  <c r="J58" i="37"/>
  <c r="K60" i="37"/>
  <c r="L58" i="37"/>
  <c r="L59" i="37" s="1"/>
  <c r="O19" i="36"/>
  <c r="O20" i="36" s="1"/>
  <c r="P48" i="36"/>
  <c r="P54" i="36"/>
  <c r="M12" i="36"/>
  <c r="P18" i="36"/>
  <c r="M27" i="36"/>
  <c r="P31" i="36"/>
  <c r="P33" i="36"/>
  <c r="O47" i="36"/>
  <c r="N51" i="36"/>
  <c r="P50" i="36"/>
  <c r="L60" i="37"/>
  <c r="L21" i="37"/>
  <c r="N53" i="37"/>
  <c r="N54" i="37" s="1"/>
  <c r="K54" i="37"/>
  <c r="P56" i="37"/>
  <c r="M57" i="37"/>
  <c r="P57" i="37" s="1"/>
  <c r="P52" i="37"/>
  <c r="M53" i="37"/>
  <c r="P34" i="37"/>
  <c r="M35" i="37"/>
  <c r="M58" i="37" s="1"/>
  <c r="N21" i="37"/>
  <c r="M21" i="37"/>
  <c r="P20" i="37"/>
  <c r="P39" i="36"/>
  <c r="O8" i="36"/>
  <c r="O41" i="36"/>
  <c r="N34" i="36"/>
  <c r="N47" i="36"/>
  <c r="P43" i="36"/>
  <c r="P40" i="36"/>
  <c r="P38" i="36"/>
  <c r="N41" i="36"/>
  <c r="N52" i="36" s="1"/>
  <c r="N53" i="36" s="1"/>
  <c r="P37" i="36"/>
  <c r="O27" i="36"/>
  <c r="O12" i="36"/>
  <c r="N19" i="36"/>
  <c r="N27" i="36"/>
  <c r="P11" i="36"/>
  <c r="O51" i="36"/>
  <c r="P49" i="36"/>
  <c r="P46" i="36"/>
  <c r="P45" i="36"/>
  <c r="P42" i="36"/>
  <c r="P44" i="36"/>
  <c r="K52" i="36"/>
  <c r="K53" i="36" s="1"/>
  <c r="L52" i="36"/>
  <c r="L53" i="36" s="1"/>
  <c r="J52" i="36"/>
  <c r="P32" i="36"/>
  <c r="P29" i="36"/>
  <c r="P30" i="36"/>
  <c r="P25" i="36"/>
  <c r="P26" i="36"/>
  <c r="P14" i="36"/>
  <c r="P16" i="36"/>
  <c r="P17" i="36"/>
  <c r="N12" i="36"/>
  <c r="P10" i="36"/>
  <c r="P7" i="36"/>
  <c r="L20" i="36"/>
  <c r="L21" i="36" s="1"/>
  <c r="N8" i="36"/>
  <c r="N20" i="36" s="1"/>
  <c r="K20" i="36"/>
  <c r="K21" i="36" s="1"/>
  <c r="M19" i="36"/>
  <c r="P19" i="36" s="1"/>
  <c r="M8" i="36"/>
  <c r="P6" i="36"/>
  <c r="J20" i="36"/>
  <c r="J21" i="36" s="1"/>
  <c r="P23" i="36"/>
  <c r="P5" i="36"/>
  <c r="S7" i="36"/>
  <c r="S9" i="36"/>
  <c r="S12" i="36"/>
  <c r="P13" i="36"/>
  <c r="P15" i="36"/>
  <c r="P22" i="36"/>
  <c r="P24" i="36"/>
  <c r="N35" i="36"/>
  <c r="N36" i="36" s="1"/>
  <c r="P9" i="36"/>
  <c r="P28" i="36"/>
  <c r="M34" i="36"/>
  <c r="O34" i="36"/>
  <c r="J35" i="36"/>
  <c r="J36" i="36" s="1"/>
  <c r="K35" i="36"/>
  <c r="K36" i="36" s="1"/>
  <c r="L35" i="36"/>
  <c r="L36" i="36" s="1"/>
  <c r="J53" i="36"/>
  <c r="M41" i="36"/>
  <c r="P41" i="36" s="1"/>
  <c r="M47" i="36"/>
  <c r="M51" i="36"/>
  <c r="M55" i="36"/>
  <c r="L61" i="37" l="1"/>
  <c r="O60" i="37"/>
  <c r="K61" i="37"/>
  <c r="N60" i="37"/>
  <c r="N61" i="37" s="1"/>
  <c r="O21" i="37"/>
  <c r="P21" i="37" s="1"/>
  <c r="N58" i="37"/>
  <c r="N59" i="37" s="1"/>
  <c r="M59" i="37"/>
  <c r="P59" i="37" s="1"/>
  <c r="P58" i="37"/>
  <c r="J59" i="37"/>
  <c r="J60" i="37"/>
  <c r="O52" i="36"/>
  <c r="O53" i="36" s="1"/>
  <c r="P27" i="36"/>
  <c r="M20" i="36"/>
  <c r="M21" i="36" s="1"/>
  <c r="O35" i="36"/>
  <c r="O36" i="36" s="1"/>
  <c r="P12" i="36"/>
  <c r="O61" i="37"/>
  <c r="P53" i="37"/>
  <c r="M54" i="37"/>
  <c r="P54" i="37" s="1"/>
  <c r="P35" i="37"/>
  <c r="M36" i="37"/>
  <c r="P36" i="37" s="1"/>
  <c r="P47" i="36"/>
  <c r="P8" i="36"/>
  <c r="P51" i="36"/>
  <c r="M52" i="36"/>
  <c r="O21" i="36"/>
  <c r="P55" i="36"/>
  <c r="M56" i="36"/>
  <c r="P56" i="36" s="1"/>
  <c r="P34" i="36"/>
  <c r="M35" i="36"/>
  <c r="L57" i="36"/>
  <c r="K57" i="36"/>
  <c r="J57" i="36"/>
  <c r="N57" i="36"/>
  <c r="N58" i="36" s="1"/>
  <c r="N21" i="36"/>
  <c r="L52" i="35"/>
  <c r="L56" i="35"/>
  <c r="L57" i="35" s="1"/>
  <c r="K56" i="35"/>
  <c r="K57" i="35" s="1"/>
  <c r="J56" i="35"/>
  <c r="J57" i="35" s="1"/>
  <c r="O56" i="35"/>
  <c r="O57" i="35" s="1"/>
  <c r="N56" i="35"/>
  <c r="N57" i="35" s="1"/>
  <c r="P55" i="35"/>
  <c r="K52" i="35"/>
  <c r="L48" i="35"/>
  <c r="K48" i="35"/>
  <c r="J48" i="35"/>
  <c r="L40" i="35"/>
  <c r="K40" i="35"/>
  <c r="L34" i="35"/>
  <c r="K34" i="35"/>
  <c r="J34" i="35"/>
  <c r="L27" i="35"/>
  <c r="K27" i="35"/>
  <c r="J27" i="35"/>
  <c r="L23" i="35"/>
  <c r="K23" i="35"/>
  <c r="J23" i="35"/>
  <c r="O23" i="35"/>
  <c r="N23" i="35"/>
  <c r="M23" i="35"/>
  <c r="L19" i="35"/>
  <c r="K19" i="35"/>
  <c r="J19" i="35"/>
  <c r="L14" i="35"/>
  <c r="K14" i="35"/>
  <c r="J14" i="35"/>
  <c r="O14" i="35"/>
  <c r="N14" i="35"/>
  <c r="M14" i="35"/>
  <c r="L12" i="35"/>
  <c r="K12" i="35"/>
  <c r="J12" i="35"/>
  <c r="S11" i="35"/>
  <c r="M12" i="35"/>
  <c r="L8" i="35"/>
  <c r="K8" i="35"/>
  <c r="J8" i="35"/>
  <c r="U7" i="35"/>
  <c r="O8" i="35"/>
  <c r="O55" i="28"/>
  <c r="O56" i="28" s="1"/>
  <c r="N55" i="28"/>
  <c r="N56" i="28" s="1"/>
  <c r="L55" i="28"/>
  <c r="L56" i="28" s="1"/>
  <c r="K55" i="28"/>
  <c r="K56" i="28" s="1"/>
  <c r="J55" i="28"/>
  <c r="J56" i="28" s="1"/>
  <c r="K51" i="28"/>
  <c r="L51" i="28"/>
  <c r="J51" i="28"/>
  <c r="K47" i="28"/>
  <c r="L47" i="28"/>
  <c r="J47" i="28"/>
  <c r="K41" i="28"/>
  <c r="L41" i="28"/>
  <c r="J41" i="28"/>
  <c r="K53" i="35" l="1"/>
  <c r="L53" i="35"/>
  <c r="L54" i="35" s="1"/>
  <c r="P20" i="36"/>
  <c r="J61" i="37"/>
  <c r="M61" i="37"/>
  <c r="P61" i="37" s="1"/>
  <c r="O57" i="36"/>
  <c r="O58" i="36" s="1"/>
  <c r="P54" i="28"/>
  <c r="M8" i="35"/>
  <c r="O34" i="35"/>
  <c r="P32" i="35"/>
  <c r="O47" i="28"/>
  <c r="K58" i="36"/>
  <c r="K59" i="36"/>
  <c r="P35" i="36"/>
  <c r="M36" i="36"/>
  <c r="P36" i="36" s="1"/>
  <c r="P21" i="36"/>
  <c r="P52" i="36"/>
  <c r="M53" i="36"/>
  <c r="P53" i="36" s="1"/>
  <c r="J58" i="36"/>
  <c r="J59" i="36"/>
  <c r="L58" i="36"/>
  <c r="L59" i="36"/>
  <c r="O59" i="36" s="1"/>
  <c r="M57" i="36"/>
  <c r="P38" i="35"/>
  <c r="P7" i="35"/>
  <c r="O12" i="35"/>
  <c r="N47" i="28"/>
  <c r="P40" i="28"/>
  <c r="M47" i="28"/>
  <c r="N48" i="35"/>
  <c r="M34" i="35"/>
  <c r="M40" i="35"/>
  <c r="P45" i="35"/>
  <c r="P47" i="35"/>
  <c r="M52" i="35"/>
  <c r="N8" i="35"/>
  <c r="N12" i="35"/>
  <c r="P10" i="35"/>
  <c r="M19" i="35"/>
  <c r="O19" i="35"/>
  <c r="P17" i="35"/>
  <c r="J20" i="35"/>
  <c r="J21" i="35" s="1"/>
  <c r="K20" i="35"/>
  <c r="K21" i="35" s="1"/>
  <c r="L20" i="35"/>
  <c r="L21" i="35" s="1"/>
  <c r="P23" i="35"/>
  <c r="N27" i="35"/>
  <c r="P25" i="35"/>
  <c r="P26" i="35"/>
  <c r="N34" i="35"/>
  <c r="P29" i="35"/>
  <c r="P31" i="35"/>
  <c r="M48" i="35"/>
  <c r="P6" i="35"/>
  <c r="P33" i="35"/>
  <c r="N40" i="35"/>
  <c r="P11" i="35"/>
  <c r="N19" i="35"/>
  <c r="P16" i="35"/>
  <c r="P18" i="35"/>
  <c r="O27" i="35"/>
  <c r="P30" i="35"/>
  <c r="P50" i="35"/>
  <c r="O40" i="35"/>
  <c r="O52" i="35"/>
  <c r="N52" i="35"/>
  <c r="P51" i="35"/>
  <c r="O48" i="35"/>
  <c r="K54" i="35"/>
  <c r="P46" i="35"/>
  <c r="J53" i="35"/>
  <c r="J54" i="35" s="1"/>
  <c r="P14" i="35"/>
  <c r="P5" i="35"/>
  <c r="S7" i="35"/>
  <c r="S9" i="35"/>
  <c r="S12" i="35"/>
  <c r="P13" i="35"/>
  <c r="P15" i="35"/>
  <c r="P22" i="35"/>
  <c r="P9" i="35"/>
  <c r="M27" i="35"/>
  <c r="P24" i="35"/>
  <c r="J35" i="35"/>
  <c r="J36" i="35" s="1"/>
  <c r="K35" i="35"/>
  <c r="K36" i="35" s="1"/>
  <c r="L35" i="35"/>
  <c r="L36" i="35" s="1"/>
  <c r="P28" i="35"/>
  <c r="P37" i="35"/>
  <c r="P49" i="35"/>
  <c r="M56" i="35"/>
  <c r="P30" i="28"/>
  <c r="M55" i="28"/>
  <c r="M56" i="28" s="1"/>
  <c r="P56" i="28" s="1"/>
  <c r="J52" i="28"/>
  <c r="L52" i="28"/>
  <c r="K52" i="28"/>
  <c r="P46" i="28"/>
  <c r="P49" i="28"/>
  <c r="P48" i="28"/>
  <c r="P50" i="28"/>
  <c r="P44" i="28"/>
  <c r="P37" i="28"/>
  <c r="P45" i="28"/>
  <c r="P43" i="28"/>
  <c r="P42" i="28"/>
  <c r="O41" i="28"/>
  <c r="P38" i="28"/>
  <c r="N41" i="28"/>
  <c r="P39" i="28"/>
  <c r="M41" i="28"/>
  <c r="K34" i="28"/>
  <c r="L34" i="28"/>
  <c r="O23" i="28"/>
  <c r="N23" i="28"/>
  <c r="K23" i="28"/>
  <c r="L23" i="28"/>
  <c r="K19" i="28"/>
  <c r="L19" i="28"/>
  <c r="J19" i="28"/>
  <c r="O14" i="28"/>
  <c r="N14" i="28"/>
  <c r="K14" i="28"/>
  <c r="L14" i="28"/>
  <c r="K8" i="28"/>
  <c r="L8" i="28"/>
  <c r="L27" i="28"/>
  <c r="K27" i="28"/>
  <c r="J27" i="28"/>
  <c r="J23" i="28"/>
  <c r="P12" i="35" l="1"/>
  <c r="P60" i="37"/>
  <c r="P8" i="35"/>
  <c r="N53" i="35"/>
  <c r="N54" i="35" s="1"/>
  <c r="O35" i="35"/>
  <c r="O36" i="35" s="1"/>
  <c r="P27" i="35"/>
  <c r="M20" i="35"/>
  <c r="O20" i="35"/>
  <c r="P52" i="35"/>
  <c r="P19" i="35"/>
  <c r="M35" i="35"/>
  <c r="M36" i="35" s="1"/>
  <c r="P57" i="36"/>
  <c r="M58" i="36"/>
  <c r="P58" i="36" s="1"/>
  <c r="N60" i="36"/>
  <c r="K60" i="36"/>
  <c r="L60" i="36"/>
  <c r="O60" i="36"/>
  <c r="J60" i="36"/>
  <c r="P48" i="35"/>
  <c r="M53" i="35"/>
  <c r="M54" i="35" s="1"/>
  <c r="N35" i="35"/>
  <c r="N36" i="35" s="1"/>
  <c r="N20" i="35"/>
  <c r="N21" i="35" s="1"/>
  <c r="P40" i="35"/>
  <c r="P34" i="35"/>
  <c r="O53" i="35"/>
  <c r="O54" i="35" s="1"/>
  <c r="P56" i="35"/>
  <c r="M57" i="35"/>
  <c r="P57" i="35" s="1"/>
  <c r="L58" i="35"/>
  <c r="K58" i="35"/>
  <c r="J58" i="35"/>
  <c r="O58" i="35"/>
  <c r="O59" i="35" s="1"/>
  <c r="O21" i="35"/>
  <c r="M21" i="35"/>
  <c r="L35" i="28"/>
  <c r="L36" i="28" s="1"/>
  <c r="K53" i="28"/>
  <c r="J53" i="28"/>
  <c r="L53" i="28"/>
  <c r="O51" i="28"/>
  <c r="N51" i="28"/>
  <c r="N19" i="28"/>
  <c r="P16" i="28"/>
  <c r="P24" i="28"/>
  <c r="O27" i="28"/>
  <c r="P28" i="28"/>
  <c r="O34" i="28"/>
  <c r="P31" i="28"/>
  <c r="P33" i="28"/>
  <c r="P41" i="28"/>
  <c r="K35" i="28"/>
  <c r="K36" i="28" s="1"/>
  <c r="P9" i="28"/>
  <c r="O12" i="28"/>
  <c r="P11" i="28"/>
  <c r="P22" i="28"/>
  <c r="N27" i="28"/>
  <c r="N34" i="28"/>
  <c r="O19" i="28"/>
  <c r="P18" i="28"/>
  <c r="M23" i="28"/>
  <c r="P23" i="28" s="1"/>
  <c r="P25" i="28"/>
  <c r="P26" i="28"/>
  <c r="P29" i="28"/>
  <c r="P32" i="28"/>
  <c r="M34" i="28"/>
  <c r="N12" i="28"/>
  <c r="M27" i="28"/>
  <c r="M8" i="28"/>
  <c r="O8" i="28"/>
  <c r="P13" i="28"/>
  <c r="P7" i="28"/>
  <c r="N8" i="28"/>
  <c r="P6" i="28"/>
  <c r="P5" i="28"/>
  <c r="P10" i="28"/>
  <c r="M12" i="28"/>
  <c r="M14" i="28"/>
  <c r="P14" i="28" s="1"/>
  <c r="M19" i="28"/>
  <c r="P15" i="28"/>
  <c r="P17" i="28"/>
  <c r="N58" i="35" l="1"/>
  <c r="N59" i="35" s="1"/>
  <c r="P36" i="35"/>
  <c r="M58" i="35"/>
  <c r="M59" i="35" s="1"/>
  <c r="P59" i="35" s="1"/>
  <c r="P35" i="35"/>
  <c r="P59" i="36"/>
  <c r="M60" i="36"/>
  <c r="P60" i="36" s="1"/>
  <c r="P21" i="35"/>
  <c r="P20" i="35"/>
  <c r="P53" i="35"/>
  <c r="P54" i="35"/>
  <c r="K59" i="35"/>
  <c r="K60" i="35"/>
  <c r="P58" i="35"/>
  <c r="J59" i="35"/>
  <c r="J60" i="35"/>
  <c r="L59" i="35"/>
  <c r="L60" i="35"/>
  <c r="O20" i="28"/>
  <c r="O21" i="28" s="1"/>
  <c r="O35" i="28"/>
  <c r="O36" i="28" s="1"/>
  <c r="P12" i="28"/>
  <c r="N35" i="28"/>
  <c r="N36" i="28" s="1"/>
  <c r="N20" i="28"/>
  <c r="N21" i="28" s="1"/>
  <c r="P27" i="28"/>
  <c r="N52" i="28"/>
  <c r="O52" i="28"/>
  <c r="O53" i="28" s="1"/>
  <c r="P47" i="28"/>
  <c r="M35" i="28"/>
  <c r="P34" i="28"/>
  <c r="M20" i="28"/>
  <c r="P19" i="28"/>
  <c r="P8" i="28"/>
  <c r="M57" i="28" l="1"/>
  <c r="M58" i="28" s="1"/>
  <c r="L61" i="35"/>
  <c r="O61" i="35"/>
  <c r="N61" i="35"/>
  <c r="K61" i="35"/>
  <c r="J61" i="35"/>
  <c r="O57" i="28"/>
  <c r="O58" i="28" s="1"/>
  <c r="N57" i="28"/>
  <c r="N58" i="28" s="1"/>
  <c r="N53" i="28"/>
  <c r="M51" i="28"/>
  <c r="M52" i="28" s="1"/>
  <c r="M53" i="28" s="1"/>
  <c r="P55" i="28" s="1"/>
  <c r="M36" i="28"/>
  <c r="P36" i="28" s="1"/>
  <c r="P35" i="28"/>
  <c r="M21" i="28"/>
  <c r="P21" i="28" s="1"/>
  <c r="P20" i="28"/>
  <c r="J34" i="28"/>
  <c r="J35" i="28" s="1"/>
  <c r="J36" i="28" s="1"/>
  <c r="J14" i="28"/>
  <c r="L12" i="28"/>
  <c r="L20" i="28" s="1"/>
  <c r="L57" i="28" s="1"/>
  <c r="K12" i="28"/>
  <c r="K20" i="28" s="1"/>
  <c r="K57" i="28" s="1"/>
  <c r="J12" i="28"/>
  <c r="S11" i="28"/>
  <c r="S12" i="28" s="1"/>
  <c r="J8" i="28"/>
  <c r="S9" i="28"/>
  <c r="U7" i="28"/>
  <c r="S7" i="28"/>
  <c r="P60" i="35" l="1"/>
  <c r="M61" i="35"/>
  <c r="P61" i="35" s="1"/>
  <c r="P58" i="28"/>
  <c r="P57" i="28"/>
  <c r="L58" i="28"/>
  <c r="L59" i="28"/>
  <c r="K58" i="28"/>
  <c r="K59" i="28"/>
  <c r="P52" i="28"/>
  <c r="P53" i="28"/>
  <c r="K21" i="28"/>
  <c r="L21" i="28"/>
  <c r="P51" i="28"/>
  <c r="J20" i="28"/>
  <c r="J57" i="28" s="1"/>
  <c r="J58" i="28" l="1"/>
  <c r="J59" i="28"/>
  <c r="N60" i="28"/>
  <c r="K60" i="28"/>
  <c r="O60" i="28"/>
  <c r="L60" i="28"/>
  <c r="J21" i="28"/>
  <c r="J60" i="28" l="1"/>
  <c r="M60" i="28" l="1"/>
  <c r="P60" i="28" s="1"/>
  <c r="P59" i="28"/>
</calcChain>
</file>

<file path=xl/sharedStrings.xml><?xml version="1.0" encoding="utf-8"?>
<sst xmlns="http://schemas.openxmlformats.org/spreadsheetml/2006/main" count="388" uniqueCount="105">
  <si>
    <t>TOTAL</t>
  </si>
  <si>
    <t>BASE NACIONAL COMUM</t>
  </si>
  <si>
    <t>ÁREAS DE CONHECIMENTO</t>
  </si>
  <si>
    <t>COMPONENTES CURRICULARES</t>
  </si>
  <si>
    <t>AULAS SEMANAIS</t>
  </si>
  <si>
    <t>AULAS ANUAIS</t>
  </si>
  <si>
    <t>LINGUAGENS</t>
  </si>
  <si>
    <t>Língua Portuguesa</t>
  </si>
  <si>
    <t>Educação Física</t>
  </si>
  <si>
    <t>Arte</t>
  </si>
  <si>
    <t>SUBTOTAL</t>
  </si>
  <si>
    <t>CIÊNCIAS DA NATUREZA</t>
  </si>
  <si>
    <t>MATEMÁTICA</t>
  </si>
  <si>
    <t>Matemática</t>
  </si>
  <si>
    <t>CIÊNCIAS HUMANAS</t>
  </si>
  <si>
    <t>História</t>
  </si>
  <si>
    <t>Geografia</t>
  </si>
  <si>
    <t>semanas e</t>
  </si>
  <si>
    <t>dias</t>
  </si>
  <si>
    <t>PARTE DIVERSIFICADA</t>
  </si>
  <si>
    <t>LÍNGUA ESTRANGEIRA MODERNA</t>
  </si>
  <si>
    <t>Língua Inglesa</t>
  </si>
  <si>
    <t>COMPONENTES INTEGRADORES</t>
  </si>
  <si>
    <t>1ª</t>
  </si>
  <si>
    <t>2ª</t>
  </si>
  <si>
    <t>3ª</t>
  </si>
  <si>
    <t>Biologia</t>
  </si>
  <si>
    <t>Física</t>
  </si>
  <si>
    <t>Química</t>
  </si>
  <si>
    <t>Filosofia</t>
  </si>
  <si>
    <t>Sociologia</t>
  </si>
  <si>
    <t>Projeto de Vida</t>
  </si>
  <si>
    <t>Estudo Orientado</t>
  </si>
  <si>
    <t>Práticas Experimentais de Física</t>
  </si>
  <si>
    <t>Práticas Experimentais de Química</t>
  </si>
  <si>
    <t>Práticas Experimentais de Biologia</t>
  </si>
  <si>
    <t>Aulas/dia:</t>
  </si>
  <si>
    <t>CH/dia:</t>
  </si>
  <si>
    <t>Aulas/ano:</t>
  </si>
  <si>
    <t>CH/aula:</t>
  </si>
  <si>
    <t>Semanas Letivas:</t>
  </si>
  <si>
    <t>CH/ano:</t>
  </si>
  <si>
    <t>AMPARO LEGAL</t>
  </si>
  <si>
    <t>RESOLUÇÃO CEE/ES Nº 3777/2014</t>
  </si>
  <si>
    <t>LEIS COMPLEMENTARES ESTADUAIS Nº 799/2015, Nº 818/2015 E Nº 841/2017,</t>
  </si>
  <si>
    <t>Iniciação à Prática Profissional</t>
  </si>
  <si>
    <t>Desenho Técnico</t>
  </si>
  <si>
    <t>Projetos Elétricos Industriais</t>
  </si>
  <si>
    <t>Projetos Elétricos Prediais</t>
  </si>
  <si>
    <t>Projetos de Sistemas Elétricos de Potência</t>
  </si>
  <si>
    <t>Gestão da Manutenção</t>
  </si>
  <si>
    <t>Eletricidade Básica</t>
  </si>
  <si>
    <t>ITINERÁRIO FORMATIVO DE ELETROTÉCNICA</t>
  </si>
  <si>
    <t>Disciplinas Eletivas Gerais</t>
  </si>
  <si>
    <t>Práticas e Vivências em Protagonismo</t>
  </si>
  <si>
    <t>Total de Dias Letivos:</t>
  </si>
  <si>
    <t>SUBTOTAL BNC (AULAS)</t>
  </si>
  <si>
    <t>SUBTOTAL BNC (HORAS)</t>
  </si>
  <si>
    <t>Disciplinas Eletivas Específicas</t>
  </si>
  <si>
    <t>SUBTOTAL PD (AULAS)</t>
  </si>
  <si>
    <t>SUBTOTAL PD (HORAS)</t>
  </si>
  <si>
    <t>INSTALAÇÕES ELÉTRICAS</t>
  </si>
  <si>
    <t>SUBTOTAL DO ITINERÁRIO FORMATIVO (AULAS)</t>
  </si>
  <si>
    <t>SUBTOTAL DO ITINERÁRIO FORMATIVO (HORAS)</t>
  </si>
  <si>
    <t>TOTAL PARCIAL (BNC + PD) - (AULAS)</t>
  </si>
  <si>
    <t>TOTAL PARCIAL (BNC + PD) - (HORAS)</t>
  </si>
  <si>
    <t>Instalações Elétricas Prediais</t>
  </si>
  <si>
    <t>Instalações Elétricas Industriais</t>
  </si>
  <si>
    <t>Manutenção Elétrica Predial e Industrial</t>
  </si>
  <si>
    <t>Acionamento de Dispositivos Elétricos Automatizados</t>
  </si>
  <si>
    <t>ACIONAMENTOS ELÉTRICOS E SISTEMAS DE POTÊNCIA</t>
  </si>
  <si>
    <t>Manutenção e Operações de Sistemas Elétricos de Potência</t>
  </si>
  <si>
    <t>VIVÊNCIA PROFISSIONAL</t>
  </si>
  <si>
    <t>SUBTOTAL (AULAS)</t>
  </si>
  <si>
    <t>SUBTOTAL (HORAS)</t>
  </si>
  <si>
    <t>Vivência Profissional</t>
  </si>
  <si>
    <t>TOTAL P/ TÉCNICO EM ELETROTÉCNICA (AULAS)</t>
  </si>
  <si>
    <t>TOTAL P/ TÉCNICO EM ELETROTÉCNICA (HORAS)</t>
  </si>
  <si>
    <t>Empreendedorismo</t>
  </si>
  <si>
    <t>TECNOLOGIA MECÃNICA</t>
  </si>
  <si>
    <t>Planejamento e Controle da Manutenção e Produção</t>
  </si>
  <si>
    <t>Planejamento e Controle da Fabricação</t>
  </si>
  <si>
    <t>Pneumática e Eletropneumática</t>
  </si>
  <si>
    <t>Hidráulica e Eletrohidráulica</t>
  </si>
  <si>
    <t>PRÁTICAS EXPERIMENTAIS DE CIÊNCIAS DA NATUREZA</t>
  </si>
  <si>
    <t>TOTAL P/ TÉCNICO EM MECÂNICA (AULAS)</t>
  </si>
  <si>
    <t>TOTAL P/ TÉCNICO EM MECÂNICA (HORAS)</t>
  </si>
  <si>
    <t>LEIS FEDERAIS Nº 9.394/1996 E Nº 11.741/2008, DECRETO Nº 5.154/2004,</t>
  </si>
  <si>
    <t>RESOLUÇÕES CNE/CEB Nº 2/2012 E Nº 6/2012; PARECERES CNE/CEB Nº 5/2011 E Nº 11/2012 E</t>
  </si>
  <si>
    <t>ITINERÁRIO FORMATIVO DE MECÂNICA</t>
  </si>
  <si>
    <t>PROPOSTA PARA ESTUDANTES INGRESSANTES NA 2ª SÉRIE (ELETROTÉCNICA)</t>
  </si>
  <si>
    <t>PROPOSTA PARA ESTUDANTES INGRESSANTES NA 1ª SÉRIE (ELETROTÉCNICA)</t>
  </si>
  <si>
    <t>PROPOSTA PARA ESTUDANTES INGRESSANTES NA 2ª SÉRIE (MECÂNICA)</t>
  </si>
  <si>
    <t>PROPOSTA PARA ESTUDANTES INGRESSANTES NA 1ª SÉRIE (MECÂNICA)</t>
  </si>
  <si>
    <t>FUNDAMENTOS DE ELETROTÉCNICA</t>
  </si>
  <si>
    <t>Fundamentos da Tecnologia Mecânica</t>
  </si>
  <si>
    <t>Gestão da Qualidade</t>
  </si>
  <si>
    <t>FUNDAMENTOS DE MECÂNICA TÉCNICA</t>
  </si>
  <si>
    <t>Processos de Fabricação Mecânica II - Tornearia, Fresagem e Processos de Soldagem</t>
  </si>
  <si>
    <t>FABRICAÇÃO MECÂNICA</t>
  </si>
  <si>
    <t>MANUTENÇÃO MECÃNICA</t>
  </si>
  <si>
    <t>Manutenção Mecânica I</t>
  </si>
  <si>
    <t>Manutenção Mecânica II</t>
  </si>
  <si>
    <t>Processos de Fabricação Mecânica I - Ajustagem, Caldeiraria e Processos de Soldagem</t>
  </si>
  <si>
    <t>FUNDAMENTOS DE ELTROTÉCNICA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</si>
</sst>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:ss;@"/>
    <numFmt numFmtId="165" formatCode="0.0"/>
    <numFmt numFmtId="166" formatCode="[h]:mm;@"/>
  </numFmts>
  <fonts count="11" x14ac:knownFonts="1">
    <font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rgb="FF000000"/>
      <name val="Verdana"/>
      <family val="2"/>
      <scheme val="minor"/>
    </font>
    <font>
      <sz val="14"/>
      <color theme="1"/>
      <name val="Verdana"/>
      <family val="2"/>
      <scheme val="minor"/>
    </font>
    <font>
      <sz val="14"/>
      <color rgb="FFFF0000"/>
      <name val="Verdana"/>
      <family val="2"/>
      <scheme val="minor"/>
    </font>
    <font>
      <sz val="9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0" fillId="0" borderId="0" xfId="0" applyNumberFormat="1"/>
    <xf numFmtId="1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/>
    </xf>
    <xf numFmtId="166" fontId="3" fillId="4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66" fontId="3" fillId="4" borderId="15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3" fillId="4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166" fontId="3" fillId="4" borderId="28" xfId="0" applyNumberFormat="1" applyFont="1" applyFill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 wrapText="1"/>
    </xf>
    <xf numFmtId="0" fontId="3" fillId="6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6" fontId="3" fillId="4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2" borderId="36" xfId="0" applyNumberFormat="1" applyFont="1" applyFill="1" applyBorder="1" applyAlignment="1">
      <alignment horizontal="center" vertical="center"/>
    </xf>
    <xf numFmtId="1" fontId="3" fillId="2" borderId="32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" fontId="3" fillId="2" borderId="3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166" fontId="3" fillId="4" borderId="43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4" fillId="2" borderId="41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" fontId="3" fillId="2" borderId="4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166" fontId="3" fillId="4" borderId="45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66" fontId="3" fillId="2" borderId="41" xfId="0" applyNumberFormat="1" applyFont="1" applyFill="1" applyBorder="1" applyAlignment="1">
      <alignment horizontal="center" vertical="center"/>
    </xf>
    <xf numFmtId="1" fontId="3" fillId="3" borderId="41" xfId="0" applyNumberFormat="1" applyFont="1" applyFill="1" applyBorder="1" applyAlignment="1">
      <alignment horizontal="center" vertical="center"/>
    </xf>
    <xf numFmtId="166" fontId="3" fillId="4" borderId="46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6" fontId="3" fillId="4" borderId="7" xfId="0" applyNumberFormat="1" applyFont="1" applyFill="1" applyBorder="1" applyAlignment="1">
      <alignment horizontal="center" vertical="center"/>
    </xf>
    <xf numFmtId="1" fontId="3" fillId="2" borderId="47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1" fontId="3" fillId="2" borderId="49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5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1" fontId="3" fillId="2" borderId="39" xfId="0" applyNumberFormat="1" applyFont="1" applyFill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6" borderId="41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3" borderId="41" xfId="0" applyNumberFormat="1" applyFont="1" applyFill="1" applyBorder="1" applyAlignment="1">
      <alignment horizontal="center" vertical="center"/>
    </xf>
    <xf numFmtId="1" fontId="3" fillId="5" borderId="41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6" fontId="3" fillId="4" borderId="41" xfId="0" applyNumberFormat="1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" fontId="3" fillId="2" borderId="53" xfId="0" applyNumberFormat="1" applyFont="1" applyFill="1" applyBorder="1" applyAlignment="1">
      <alignment horizontal="center" vertical="center"/>
    </xf>
    <xf numFmtId="166" fontId="3" fillId="4" borderId="54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166" fontId="3" fillId="4" borderId="55" xfId="0" applyNumberFormat="1" applyFont="1" applyFill="1" applyBorder="1" applyAlignment="1">
      <alignment horizontal="center" vertical="center"/>
    </xf>
    <xf numFmtId="1" fontId="3" fillId="2" borderId="37" xfId="0" applyNumberFormat="1" applyFont="1" applyFill="1" applyBorder="1" applyAlignment="1">
      <alignment horizontal="center" vertical="center"/>
    </xf>
    <xf numFmtId="166" fontId="3" fillId="2" borderId="53" xfId="0" applyNumberFormat="1" applyFont="1" applyFill="1" applyBorder="1" applyAlignment="1">
      <alignment horizontal="center" vertical="center"/>
    </xf>
    <xf numFmtId="1" fontId="3" fillId="3" borderId="53" xfId="0" applyNumberFormat="1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6" borderId="53" xfId="0" applyNumberFormat="1" applyFont="1" applyFill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53" xfId="0" applyNumberFormat="1" applyFont="1" applyFill="1" applyBorder="1" applyAlignment="1">
      <alignment horizontal="center" vertical="center"/>
    </xf>
    <xf numFmtId="1" fontId="3" fillId="5" borderId="53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66" fontId="3" fillId="4" borderId="5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2" borderId="31" xfId="0" applyNumberFormat="1" applyFont="1" applyFill="1" applyBorder="1" applyAlignment="1">
      <alignment horizontal="center" vertical="center"/>
    </xf>
    <xf numFmtId="1" fontId="3" fillId="2" borderId="32" xfId="0" applyNumberFormat="1" applyFont="1" applyFill="1" applyBorder="1" applyAlignment="1">
      <alignment horizontal="center" vertical="center"/>
    </xf>
    <xf numFmtId="1" fontId="3" fillId="2" borderId="33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ersonalizada 1">
      <a:majorFont>
        <a:latin typeface="Cambria"/>
        <a:ea typeface=""/>
        <a:cs typeface=""/>
      </a:majorFont>
      <a:minorFont>
        <a:latin typeface="Verdana"/>
        <a:ea typeface=""/>
        <a:cs typeface="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1"/>
  <sheetViews>
    <sheetView showGridLines="0" zoomScale="80" zoomScaleNormal="80" workbookViewId="0">
      <pane ySplit="4" topLeftCell="A26" activePane="bottomLeft" state="frozen"/>
      <selection pane="bottomLeft" activeCell="L36" sqref="L36"/>
    </sheetView>
  </sheetViews>
  <sheetFormatPr defaultRowHeight="14.25" x14ac:dyDescent="0.2"/>
  <cols>
    <col min="1" max="1" width="3.09765625" customWidth="1"/>
    <col min="2" max="6" width="2.59765625" customWidth="1"/>
    <col min="7" max="7" width="6.3984375" customWidth="1"/>
    <col min="8" max="8" width="20.69921875" customWidth="1"/>
    <col min="9" max="9" width="39.59765625" bestFit="1" customWidth="1"/>
    <col min="10" max="10" width="6" style="1" customWidth="1"/>
    <col min="11" max="12" width="6" customWidth="1"/>
    <col min="13" max="15" width="7.09765625" style="6" customWidth="1"/>
    <col min="16" max="16" width="7.796875" style="6" customWidth="1"/>
    <col min="17" max="17" width="6.19921875" customWidth="1"/>
    <col min="18" max="18" width="14.3984375" customWidth="1"/>
    <col min="19" max="19" width="9.796875" customWidth="1"/>
    <col min="20" max="20" width="9.09765625" bestFit="1" customWidth="1"/>
    <col min="21" max="21" width="2" customWidth="1"/>
    <col min="22" max="22" width="4.3984375" customWidth="1"/>
    <col min="23" max="23" width="9.59765625" bestFit="1" customWidth="1"/>
  </cols>
  <sheetData>
    <row r="1" spans="2:22" s="80" customFormat="1" ht="22.5" customHeight="1" x14ac:dyDescent="0.2">
      <c r="I1" s="219" t="s">
        <v>91</v>
      </c>
      <c r="J1" s="219"/>
      <c r="K1" s="219"/>
      <c r="L1" s="219"/>
      <c r="M1" s="219"/>
      <c r="N1" s="219"/>
      <c r="O1" s="81"/>
      <c r="P1" s="81"/>
    </row>
    <row r="2" spans="2:22" ht="15" thickBot="1" x14ac:dyDescent="0.25"/>
    <row r="3" spans="2:22" ht="22.5" customHeight="1" thickBot="1" x14ac:dyDescent="0.25">
      <c r="B3" s="195" t="s">
        <v>42</v>
      </c>
      <c r="C3" s="204" t="s">
        <v>87</v>
      </c>
      <c r="D3" s="204" t="s">
        <v>44</v>
      </c>
      <c r="E3" s="204" t="s">
        <v>88</v>
      </c>
      <c r="F3" s="207" t="s">
        <v>43</v>
      </c>
      <c r="G3" s="192" t="s">
        <v>1</v>
      </c>
      <c r="H3" s="227" t="s">
        <v>2</v>
      </c>
      <c r="I3" s="210" t="s">
        <v>3</v>
      </c>
      <c r="J3" s="217" t="s">
        <v>4</v>
      </c>
      <c r="K3" s="218"/>
      <c r="L3" s="218"/>
      <c r="M3" s="220" t="s">
        <v>5</v>
      </c>
      <c r="N3" s="221"/>
      <c r="O3" s="221"/>
      <c r="P3" s="222"/>
      <c r="Q3" s="5"/>
      <c r="R3" s="5"/>
    </row>
    <row r="4" spans="2:22" s="2" customFormat="1" ht="18.75" customHeight="1" thickBot="1" x14ac:dyDescent="0.25">
      <c r="B4" s="196"/>
      <c r="C4" s="205"/>
      <c r="D4" s="205"/>
      <c r="E4" s="205"/>
      <c r="F4" s="208"/>
      <c r="G4" s="193"/>
      <c r="H4" s="228"/>
      <c r="I4" s="211"/>
      <c r="J4" s="84" t="s">
        <v>23</v>
      </c>
      <c r="K4" s="125" t="s">
        <v>24</v>
      </c>
      <c r="L4" s="93" t="s">
        <v>25</v>
      </c>
      <c r="M4" s="146" t="s">
        <v>23</v>
      </c>
      <c r="N4" s="83" t="s">
        <v>24</v>
      </c>
      <c r="O4" s="144" t="s">
        <v>25</v>
      </c>
      <c r="P4" s="82" t="s">
        <v>0</v>
      </c>
      <c r="R4" s="11"/>
      <c r="S4" s="3"/>
    </row>
    <row r="5" spans="2:22" ht="22.5" customHeight="1" x14ac:dyDescent="0.2">
      <c r="B5" s="196"/>
      <c r="C5" s="205"/>
      <c r="D5" s="205"/>
      <c r="E5" s="205"/>
      <c r="F5" s="208"/>
      <c r="G5" s="193"/>
      <c r="H5" s="200" t="s">
        <v>6</v>
      </c>
      <c r="I5" s="48" t="s">
        <v>9</v>
      </c>
      <c r="J5" s="90">
        <v>0</v>
      </c>
      <c r="K5" s="126">
        <v>1</v>
      </c>
      <c r="L5" s="94">
        <v>1</v>
      </c>
      <c r="M5" s="147">
        <f>J5*$S$5/5</f>
        <v>0</v>
      </c>
      <c r="N5" s="152">
        <f t="shared" ref="N5:O7" si="0">K5*$S$5/5</f>
        <v>41</v>
      </c>
      <c r="O5" s="54">
        <f t="shared" si="0"/>
        <v>41</v>
      </c>
      <c r="P5" s="54">
        <f>SUM(M5:O5)</f>
        <v>82</v>
      </c>
      <c r="R5" s="11" t="s">
        <v>55</v>
      </c>
      <c r="S5" s="3">
        <v>203</v>
      </c>
    </row>
    <row r="6" spans="2:22" s="2" customFormat="1" ht="22.5" customHeight="1" x14ac:dyDescent="0.2">
      <c r="B6" s="196"/>
      <c r="C6" s="205"/>
      <c r="D6" s="205"/>
      <c r="E6" s="205"/>
      <c r="F6" s="208"/>
      <c r="G6" s="193"/>
      <c r="H6" s="198"/>
      <c r="I6" s="39" t="s">
        <v>8</v>
      </c>
      <c r="J6" s="88">
        <v>2</v>
      </c>
      <c r="K6" s="127">
        <v>0</v>
      </c>
      <c r="L6" s="95">
        <v>0</v>
      </c>
      <c r="M6" s="147">
        <f t="shared" ref="M6:M7" si="1">J6*$S$5/5</f>
        <v>81</v>
      </c>
      <c r="N6" s="152">
        <f t="shared" si="0"/>
        <v>0</v>
      </c>
      <c r="O6" s="54">
        <f t="shared" si="0"/>
        <v>0</v>
      </c>
      <c r="P6" s="55">
        <f t="shared" ref="P6:P8" si="2">SUM(M6:O6)</f>
        <v>81</v>
      </c>
    </row>
    <row r="7" spans="2:22" ht="22.5" customHeight="1" x14ac:dyDescent="0.2">
      <c r="B7" s="196"/>
      <c r="C7" s="205"/>
      <c r="D7" s="205"/>
      <c r="E7" s="205"/>
      <c r="F7" s="208"/>
      <c r="G7" s="193"/>
      <c r="H7" s="198"/>
      <c r="I7" s="39" t="s">
        <v>7</v>
      </c>
      <c r="J7" s="88">
        <v>4</v>
      </c>
      <c r="K7" s="127">
        <v>4</v>
      </c>
      <c r="L7" s="95">
        <v>4</v>
      </c>
      <c r="M7" s="147">
        <f t="shared" si="1"/>
        <v>162</v>
      </c>
      <c r="N7" s="152">
        <f t="shared" si="0"/>
        <v>162</v>
      </c>
      <c r="O7" s="54">
        <f t="shared" si="0"/>
        <v>162</v>
      </c>
      <c r="P7" s="55">
        <f t="shared" si="2"/>
        <v>486</v>
      </c>
      <c r="R7" s="10" t="s">
        <v>40</v>
      </c>
      <c r="S7" s="9">
        <f>INT(S5/5)</f>
        <v>40</v>
      </c>
      <c r="T7" s="9" t="s">
        <v>17</v>
      </c>
      <c r="U7" s="9">
        <f>(S5/5-INT(S5/5))*5</f>
        <v>3</v>
      </c>
      <c r="V7" s="7" t="s">
        <v>18</v>
      </c>
    </row>
    <row r="8" spans="2:22" s="2" customFormat="1" ht="22.5" customHeight="1" x14ac:dyDescent="0.2">
      <c r="B8" s="196"/>
      <c r="C8" s="205"/>
      <c r="D8" s="205"/>
      <c r="E8" s="205"/>
      <c r="F8" s="208"/>
      <c r="G8" s="193"/>
      <c r="H8" s="198"/>
      <c r="I8" s="40" t="s">
        <v>10</v>
      </c>
      <c r="J8" s="99">
        <f>SUM(J5:J7)</f>
        <v>6</v>
      </c>
      <c r="K8" s="128">
        <f t="shared" ref="K8:L8" si="3">SUM(K5:K7)</f>
        <v>5</v>
      </c>
      <c r="L8" s="96">
        <f t="shared" si="3"/>
        <v>5</v>
      </c>
      <c r="M8" s="99">
        <f>SUM(M5:M7)</f>
        <v>243</v>
      </c>
      <c r="N8" s="128">
        <f t="shared" ref="N8" si="4">SUM(N5:N7)</f>
        <v>203</v>
      </c>
      <c r="O8" s="56">
        <f t="shared" ref="O8" si="5">SUM(O5:O7)</f>
        <v>203</v>
      </c>
      <c r="P8" s="56">
        <f t="shared" si="2"/>
        <v>649</v>
      </c>
      <c r="R8" s="10" t="s">
        <v>36</v>
      </c>
      <c r="S8" s="4">
        <v>9</v>
      </c>
    </row>
    <row r="9" spans="2:22" ht="22.5" customHeight="1" x14ac:dyDescent="0.2">
      <c r="B9" s="196"/>
      <c r="C9" s="205"/>
      <c r="D9" s="205"/>
      <c r="E9" s="205"/>
      <c r="F9" s="208"/>
      <c r="G9" s="193"/>
      <c r="H9" s="198" t="s">
        <v>11</v>
      </c>
      <c r="I9" s="39" t="s">
        <v>26</v>
      </c>
      <c r="J9" s="100">
        <v>3</v>
      </c>
      <c r="K9" s="129">
        <v>2</v>
      </c>
      <c r="L9" s="97">
        <v>0</v>
      </c>
      <c r="M9" s="147">
        <f>J9*$S$5/5</f>
        <v>122</v>
      </c>
      <c r="N9" s="152">
        <f t="shared" ref="N9:O11" si="6">K9*$S$5/5</f>
        <v>81</v>
      </c>
      <c r="O9" s="54">
        <f t="shared" si="6"/>
        <v>0</v>
      </c>
      <c r="P9" s="55">
        <f>SUM(M9:O9)</f>
        <v>203</v>
      </c>
      <c r="R9" s="10" t="s">
        <v>38</v>
      </c>
      <c r="S9" s="9">
        <f>S5*S8</f>
        <v>1827</v>
      </c>
    </row>
    <row r="10" spans="2:22" ht="22.5" customHeight="1" x14ac:dyDescent="0.2">
      <c r="B10" s="196"/>
      <c r="C10" s="205"/>
      <c r="D10" s="205"/>
      <c r="E10" s="205"/>
      <c r="F10" s="208"/>
      <c r="G10" s="193"/>
      <c r="H10" s="198"/>
      <c r="I10" s="39" t="s">
        <v>27</v>
      </c>
      <c r="J10" s="100">
        <v>3</v>
      </c>
      <c r="K10" s="129">
        <v>2</v>
      </c>
      <c r="L10" s="97">
        <v>2</v>
      </c>
      <c r="M10" s="147">
        <f t="shared" ref="M10:M11" si="7">J10*$S$5/5</f>
        <v>122</v>
      </c>
      <c r="N10" s="152">
        <f t="shared" si="6"/>
        <v>81</v>
      </c>
      <c r="O10" s="54">
        <f t="shared" si="6"/>
        <v>81</v>
      </c>
      <c r="P10" s="55">
        <f t="shared" ref="P10:P12" si="8">SUM(M10:O10)</f>
        <v>284</v>
      </c>
      <c r="R10" s="10" t="s">
        <v>39</v>
      </c>
      <c r="S10" s="8">
        <v>3.4722222222222203E-2</v>
      </c>
      <c r="T10" s="8"/>
      <c r="U10" s="2"/>
      <c r="V10" s="2"/>
    </row>
    <row r="11" spans="2:22" ht="22.5" customHeight="1" x14ac:dyDescent="0.2">
      <c r="B11" s="196"/>
      <c r="C11" s="205"/>
      <c r="D11" s="205"/>
      <c r="E11" s="205"/>
      <c r="F11" s="208"/>
      <c r="G11" s="193"/>
      <c r="H11" s="198"/>
      <c r="I11" s="39" t="s">
        <v>28</v>
      </c>
      <c r="J11" s="100">
        <v>3</v>
      </c>
      <c r="K11" s="129">
        <v>2</v>
      </c>
      <c r="L11" s="97">
        <v>0</v>
      </c>
      <c r="M11" s="147">
        <f t="shared" si="7"/>
        <v>122</v>
      </c>
      <c r="N11" s="152">
        <f t="shared" si="6"/>
        <v>81</v>
      </c>
      <c r="O11" s="54">
        <f t="shared" si="6"/>
        <v>0</v>
      </c>
      <c r="P11" s="55">
        <f t="shared" si="8"/>
        <v>203</v>
      </c>
      <c r="R11" s="10" t="s">
        <v>37</v>
      </c>
      <c r="S11" s="8">
        <f>S8*S10</f>
        <v>0.3125</v>
      </c>
    </row>
    <row r="12" spans="2:22" ht="22.5" customHeight="1" x14ac:dyDescent="0.2">
      <c r="B12" s="196"/>
      <c r="C12" s="205"/>
      <c r="D12" s="205"/>
      <c r="E12" s="205"/>
      <c r="F12" s="208"/>
      <c r="G12" s="193"/>
      <c r="H12" s="198"/>
      <c r="I12" s="40" t="s">
        <v>10</v>
      </c>
      <c r="J12" s="99">
        <f>SUM(J9:J11)</f>
        <v>9</v>
      </c>
      <c r="K12" s="128">
        <f t="shared" ref="K12:L12" si="9">SUM(K9:K11)</f>
        <v>6</v>
      </c>
      <c r="L12" s="96">
        <f t="shared" si="9"/>
        <v>2</v>
      </c>
      <c r="M12" s="99">
        <f t="shared" ref="M12:O12" si="10">SUM(M9:M11)</f>
        <v>366</v>
      </c>
      <c r="N12" s="128">
        <f t="shared" si="10"/>
        <v>243</v>
      </c>
      <c r="O12" s="56">
        <f t="shared" si="10"/>
        <v>81</v>
      </c>
      <c r="P12" s="56">
        <f t="shared" si="8"/>
        <v>690</v>
      </c>
      <c r="R12" s="10" t="s">
        <v>41</v>
      </c>
      <c r="S12" s="8">
        <f>S5*S11</f>
        <v>63.4375</v>
      </c>
    </row>
    <row r="13" spans="2:22" s="2" customFormat="1" ht="22.5" customHeight="1" x14ac:dyDescent="0.2">
      <c r="B13" s="196"/>
      <c r="C13" s="205"/>
      <c r="D13" s="205"/>
      <c r="E13" s="205"/>
      <c r="F13" s="208"/>
      <c r="G13" s="193"/>
      <c r="H13" s="198" t="s">
        <v>12</v>
      </c>
      <c r="I13" s="39" t="s">
        <v>13</v>
      </c>
      <c r="J13" s="100">
        <v>4</v>
      </c>
      <c r="K13" s="129">
        <v>4</v>
      </c>
      <c r="L13" s="97">
        <v>4</v>
      </c>
      <c r="M13" s="147">
        <f t="shared" ref="M13:O13" si="11">J13*$S$5/5</f>
        <v>162</v>
      </c>
      <c r="N13" s="152">
        <f t="shared" si="11"/>
        <v>162</v>
      </c>
      <c r="O13" s="54">
        <f t="shared" si="11"/>
        <v>162</v>
      </c>
      <c r="P13" s="55">
        <f t="shared" ref="P13:P14" si="12">SUM(M13:O13)</f>
        <v>486</v>
      </c>
    </row>
    <row r="14" spans="2:22" ht="22.5" customHeight="1" x14ac:dyDescent="0.2">
      <c r="B14" s="196"/>
      <c r="C14" s="205"/>
      <c r="D14" s="205"/>
      <c r="E14" s="205"/>
      <c r="F14" s="208"/>
      <c r="G14" s="193"/>
      <c r="H14" s="198"/>
      <c r="I14" s="40" t="s">
        <v>10</v>
      </c>
      <c r="J14" s="99">
        <f t="shared" ref="J14" si="13">SUM(J13)</f>
        <v>4</v>
      </c>
      <c r="K14" s="128">
        <f t="shared" ref="K14:L14" si="14">SUM(K13)</f>
        <v>4</v>
      </c>
      <c r="L14" s="96">
        <f t="shared" si="14"/>
        <v>4</v>
      </c>
      <c r="M14" s="99">
        <f>SUM(M13)</f>
        <v>162</v>
      </c>
      <c r="N14" s="128">
        <f t="shared" ref="N14:O14" si="15">SUM(N13)</f>
        <v>162</v>
      </c>
      <c r="O14" s="56">
        <f t="shared" si="15"/>
        <v>162</v>
      </c>
      <c r="P14" s="56">
        <f t="shared" si="12"/>
        <v>486</v>
      </c>
    </row>
    <row r="15" spans="2:22" s="2" customFormat="1" ht="22.5" customHeight="1" x14ac:dyDescent="0.2">
      <c r="B15" s="196"/>
      <c r="C15" s="205"/>
      <c r="D15" s="205"/>
      <c r="E15" s="205"/>
      <c r="F15" s="208"/>
      <c r="G15" s="193"/>
      <c r="H15" s="198" t="s">
        <v>14</v>
      </c>
      <c r="I15" s="39" t="s">
        <v>29</v>
      </c>
      <c r="J15" s="100">
        <v>1</v>
      </c>
      <c r="K15" s="129">
        <v>0</v>
      </c>
      <c r="L15" s="97">
        <v>0</v>
      </c>
      <c r="M15" s="147">
        <f t="shared" ref="M15:O18" si="16">J15*$S$5/5</f>
        <v>41</v>
      </c>
      <c r="N15" s="152">
        <f t="shared" si="16"/>
        <v>0</v>
      </c>
      <c r="O15" s="54">
        <f t="shared" si="16"/>
        <v>0</v>
      </c>
      <c r="P15" s="55">
        <f t="shared" ref="P15:P18" si="17">SUM(M15:O15)</f>
        <v>41</v>
      </c>
    </row>
    <row r="16" spans="2:22" s="2" customFormat="1" ht="22.5" customHeight="1" x14ac:dyDescent="0.2">
      <c r="B16" s="196"/>
      <c r="C16" s="205"/>
      <c r="D16" s="205"/>
      <c r="E16" s="205"/>
      <c r="F16" s="208"/>
      <c r="G16" s="193"/>
      <c r="H16" s="198"/>
      <c r="I16" s="39" t="s">
        <v>16</v>
      </c>
      <c r="J16" s="100">
        <v>1</v>
      </c>
      <c r="K16" s="129">
        <v>2</v>
      </c>
      <c r="L16" s="97">
        <v>0</v>
      </c>
      <c r="M16" s="147">
        <f t="shared" si="16"/>
        <v>41</v>
      </c>
      <c r="N16" s="152">
        <f t="shared" si="16"/>
        <v>81</v>
      </c>
      <c r="O16" s="54">
        <f t="shared" si="16"/>
        <v>0</v>
      </c>
      <c r="P16" s="55">
        <f t="shared" si="17"/>
        <v>122</v>
      </c>
    </row>
    <row r="17" spans="2:16" s="2" customFormat="1" ht="22.5" customHeight="1" x14ac:dyDescent="0.2">
      <c r="B17" s="196"/>
      <c r="C17" s="205"/>
      <c r="D17" s="205"/>
      <c r="E17" s="205"/>
      <c r="F17" s="208"/>
      <c r="G17" s="193"/>
      <c r="H17" s="198"/>
      <c r="I17" s="39" t="s">
        <v>15</v>
      </c>
      <c r="J17" s="100">
        <v>1</v>
      </c>
      <c r="K17" s="129">
        <v>2</v>
      </c>
      <c r="L17" s="97">
        <v>0</v>
      </c>
      <c r="M17" s="147">
        <f t="shared" si="16"/>
        <v>41</v>
      </c>
      <c r="N17" s="152">
        <f t="shared" si="16"/>
        <v>81</v>
      </c>
      <c r="O17" s="54">
        <f t="shared" si="16"/>
        <v>0</v>
      </c>
      <c r="P17" s="55">
        <f t="shared" si="17"/>
        <v>122</v>
      </c>
    </row>
    <row r="18" spans="2:16" s="2" customFormat="1" ht="22.5" customHeight="1" x14ac:dyDescent="0.2">
      <c r="B18" s="196"/>
      <c r="C18" s="205"/>
      <c r="D18" s="205"/>
      <c r="E18" s="205"/>
      <c r="F18" s="208"/>
      <c r="G18" s="193"/>
      <c r="H18" s="198"/>
      <c r="I18" s="39" t="s">
        <v>30</v>
      </c>
      <c r="J18" s="100">
        <v>1</v>
      </c>
      <c r="K18" s="129">
        <v>0</v>
      </c>
      <c r="L18" s="97">
        <v>0</v>
      </c>
      <c r="M18" s="147">
        <f t="shared" si="16"/>
        <v>41</v>
      </c>
      <c r="N18" s="152">
        <f t="shared" si="16"/>
        <v>0</v>
      </c>
      <c r="O18" s="54">
        <f t="shared" si="16"/>
        <v>0</v>
      </c>
      <c r="P18" s="55">
        <f t="shared" si="17"/>
        <v>41</v>
      </c>
    </row>
    <row r="19" spans="2:16" ht="22.5" customHeight="1" x14ac:dyDescent="0.2">
      <c r="B19" s="196"/>
      <c r="C19" s="205"/>
      <c r="D19" s="205"/>
      <c r="E19" s="205"/>
      <c r="F19" s="208"/>
      <c r="G19" s="193"/>
      <c r="H19" s="199"/>
      <c r="I19" s="41" t="s">
        <v>10</v>
      </c>
      <c r="J19" s="99">
        <f>SUM(J15:J18)</f>
        <v>4</v>
      </c>
      <c r="K19" s="128">
        <f t="shared" ref="K19:O19" si="18">SUM(K15:K18)</f>
        <v>4</v>
      </c>
      <c r="L19" s="96">
        <f t="shared" si="18"/>
        <v>0</v>
      </c>
      <c r="M19" s="99">
        <f t="shared" si="18"/>
        <v>164</v>
      </c>
      <c r="N19" s="128">
        <f t="shared" si="18"/>
        <v>162</v>
      </c>
      <c r="O19" s="56">
        <f t="shared" si="18"/>
        <v>0</v>
      </c>
      <c r="P19" s="56">
        <f>SUM(M19:O19)</f>
        <v>326</v>
      </c>
    </row>
    <row r="20" spans="2:16" ht="22.5" customHeight="1" x14ac:dyDescent="0.2">
      <c r="B20" s="196"/>
      <c r="C20" s="205"/>
      <c r="D20" s="205"/>
      <c r="E20" s="205"/>
      <c r="F20" s="208"/>
      <c r="G20" s="193"/>
      <c r="H20" s="45"/>
      <c r="I20" s="36" t="s">
        <v>56</v>
      </c>
      <c r="J20" s="101">
        <f>SUM(J19,J14,J12,J8)</f>
        <v>23</v>
      </c>
      <c r="K20" s="130">
        <f t="shared" ref="K20:O20" si="19">SUM(K19,K14,K12,K8)</f>
        <v>19</v>
      </c>
      <c r="L20" s="98">
        <f t="shared" si="19"/>
        <v>11</v>
      </c>
      <c r="M20" s="101">
        <f t="shared" si="19"/>
        <v>935</v>
      </c>
      <c r="N20" s="130">
        <f t="shared" si="19"/>
        <v>770</v>
      </c>
      <c r="O20" s="29">
        <f t="shared" si="19"/>
        <v>446</v>
      </c>
      <c r="P20" s="29">
        <f>SUM(M20:O20)</f>
        <v>2151</v>
      </c>
    </row>
    <row r="21" spans="2:16" ht="22.5" customHeight="1" thickBot="1" x14ac:dyDescent="0.25">
      <c r="B21" s="196"/>
      <c r="C21" s="205"/>
      <c r="D21" s="205"/>
      <c r="E21" s="205"/>
      <c r="F21" s="208"/>
      <c r="G21" s="194"/>
      <c r="H21" s="46"/>
      <c r="I21" s="37" t="s">
        <v>57</v>
      </c>
      <c r="J21" s="91">
        <f>J20*$S$10</f>
        <v>0.79861111111111105</v>
      </c>
      <c r="K21" s="131">
        <f>K20*$S$10</f>
        <v>0.65972222222222199</v>
      </c>
      <c r="L21" s="111">
        <f>L20*$S$10</f>
        <v>0.38194444444444398</v>
      </c>
      <c r="M21" s="91">
        <f>M20*$S$10</f>
        <v>32.4652777777778</v>
      </c>
      <c r="N21" s="131">
        <f t="shared" ref="N21" si="20">N20*$S$10</f>
        <v>26.7361111111111</v>
      </c>
      <c r="O21" s="24">
        <f t="shared" ref="O21" si="21">O20*$S$10</f>
        <v>15.4861111111111</v>
      </c>
      <c r="P21" s="24">
        <f>SUM(M21:O21)</f>
        <v>74.6875</v>
      </c>
    </row>
    <row r="22" spans="2:16" ht="22.5" customHeight="1" x14ac:dyDescent="0.2">
      <c r="B22" s="196"/>
      <c r="C22" s="205"/>
      <c r="D22" s="205"/>
      <c r="E22" s="205"/>
      <c r="F22" s="208"/>
      <c r="G22" s="195" t="s">
        <v>19</v>
      </c>
      <c r="H22" s="212" t="s">
        <v>20</v>
      </c>
      <c r="I22" s="42" t="s">
        <v>21</v>
      </c>
      <c r="J22" s="102">
        <v>2</v>
      </c>
      <c r="K22" s="132">
        <v>2</v>
      </c>
      <c r="L22" s="112">
        <v>2</v>
      </c>
      <c r="M22" s="147">
        <f t="shared" ref="M22:O22" si="22">J22*$S$5/5</f>
        <v>81</v>
      </c>
      <c r="N22" s="152">
        <f t="shared" si="22"/>
        <v>81</v>
      </c>
      <c r="O22" s="54">
        <f t="shared" si="22"/>
        <v>81</v>
      </c>
      <c r="P22" s="66">
        <f t="shared" ref="P22:P26" si="23">SUM(M22:O22)</f>
        <v>243</v>
      </c>
    </row>
    <row r="23" spans="2:16" ht="22.5" customHeight="1" x14ac:dyDescent="0.2">
      <c r="B23" s="196"/>
      <c r="C23" s="205"/>
      <c r="D23" s="205"/>
      <c r="E23" s="205"/>
      <c r="F23" s="208"/>
      <c r="G23" s="196"/>
      <c r="H23" s="213"/>
      <c r="I23" s="50" t="s">
        <v>10</v>
      </c>
      <c r="J23" s="103">
        <f>SUM(J22:J22)</f>
        <v>2</v>
      </c>
      <c r="K23" s="133">
        <f t="shared" ref="K23:L23" si="24">SUM(K22:K22)</f>
        <v>2</v>
      </c>
      <c r="L23" s="113">
        <f t="shared" si="24"/>
        <v>2</v>
      </c>
      <c r="M23" s="148">
        <f>SUM(M22)</f>
        <v>81</v>
      </c>
      <c r="N23" s="153">
        <f t="shared" ref="N23" si="25">SUM(N22)</f>
        <v>81</v>
      </c>
      <c r="O23" s="57">
        <f t="shared" ref="O23" si="26">SUM(O22)</f>
        <v>81</v>
      </c>
      <c r="P23" s="57">
        <f t="shared" si="23"/>
        <v>243</v>
      </c>
    </row>
    <row r="24" spans="2:16" ht="22.5" customHeight="1" x14ac:dyDescent="0.2">
      <c r="B24" s="196"/>
      <c r="C24" s="205"/>
      <c r="D24" s="205"/>
      <c r="E24" s="205"/>
      <c r="F24" s="208"/>
      <c r="G24" s="196"/>
      <c r="H24" s="214" t="s">
        <v>84</v>
      </c>
      <c r="I24" s="43" t="s">
        <v>35</v>
      </c>
      <c r="J24" s="92">
        <v>1</v>
      </c>
      <c r="K24" s="134">
        <v>1</v>
      </c>
      <c r="L24" s="114">
        <v>0</v>
      </c>
      <c r="M24" s="147">
        <f t="shared" ref="M24:O26" si="27">J24*$S$5/5</f>
        <v>41</v>
      </c>
      <c r="N24" s="152">
        <f t="shared" si="27"/>
        <v>41</v>
      </c>
      <c r="O24" s="54">
        <f t="shared" si="27"/>
        <v>0</v>
      </c>
      <c r="P24" s="55">
        <f t="shared" si="23"/>
        <v>82</v>
      </c>
    </row>
    <row r="25" spans="2:16" ht="22.5" customHeight="1" x14ac:dyDescent="0.2">
      <c r="B25" s="196"/>
      <c r="C25" s="205"/>
      <c r="D25" s="205"/>
      <c r="E25" s="205"/>
      <c r="F25" s="208"/>
      <c r="G25" s="196"/>
      <c r="H25" s="215"/>
      <c r="I25" s="43" t="s">
        <v>33</v>
      </c>
      <c r="J25" s="92">
        <v>1</v>
      </c>
      <c r="K25" s="134">
        <v>1</v>
      </c>
      <c r="L25" s="114">
        <v>0</v>
      </c>
      <c r="M25" s="147">
        <f t="shared" si="27"/>
        <v>41</v>
      </c>
      <c r="N25" s="152">
        <f t="shared" si="27"/>
        <v>41</v>
      </c>
      <c r="O25" s="54">
        <f t="shared" si="27"/>
        <v>0</v>
      </c>
      <c r="P25" s="55">
        <f t="shared" si="23"/>
        <v>82</v>
      </c>
    </row>
    <row r="26" spans="2:16" ht="22.5" customHeight="1" x14ac:dyDescent="0.2">
      <c r="B26" s="196"/>
      <c r="C26" s="205"/>
      <c r="D26" s="205"/>
      <c r="E26" s="205"/>
      <c r="F26" s="208"/>
      <c r="G26" s="196"/>
      <c r="H26" s="215"/>
      <c r="I26" s="43" t="s">
        <v>34</v>
      </c>
      <c r="J26" s="92">
        <v>1</v>
      </c>
      <c r="K26" s="134">
        <v>1</v>
      </c>
      <c r="L26" s="114">
        <v>0</v>
      </c>
      <c r="M26" s="147">
        <f t="shared" si="27"/>
        <v>41</v>
      </c>
      <c r="N26" s="152">
        <f t="shared" si="27"/>
        <v>41</v>
      </c>
      <c r="O26" s="54">
        <f t="shared" si="27"/>
        <v>0</v>
      </c>
      <c r="P26" s="55">
        <f t="shared" si="23"/>
        <v>82</v>
      </c>
    </row>
    <row r="27" spans="2:16" ht="22.5" customHeight="1" x14ac:dyDescent="0.2">
      <c r="B27" s="196"/>
      <c r="C27" s="205"/>
      <c r="D27" s="205"/>
      <c r="E27" s="205"/>
      <c r="F27" s="208"/>
      <c r="G27" s="196"/>
      <c r="H27" s="216"/>
      <c r="I27" s="50" t="s">
        <v>10</v>
      </c>
      <c r="J27" s="103">
        <f t="shared" ref="J27:O27" si="28">SUM(J24:J26)</f>
        <v>3</v>
      </c>
      <c r="K27" s="133">
        <f t="shared" si="28"/>
        <v>3</v>
      </c>
      <c r="L27" s="113">
        <f t="shared" si="28"/>
        <v>0</v>
      </c>
      <c r="M27" s="148">
        <f t="shared" si="28"/>
        <v>123</v>
      </c>
      <c r="N27" s="153">
        <f t="shared" si="28"/>
        <v>123</v>
      </c>
      <c r="O27" s="57">
        <f t="shared" si="28"/>
        <v>0</v>
      </c>
      <c r="P27" s="57">
        <f>SUM(M27:O27)</f>
        <v>246</v>
      </c>
    </row>
    <row r="28" spans="2:16" ht="22.5" customHeight="1" x14ac:dyDescent="0.2">
      <c r="B28" s="196"/>
      <c r="C28" s="205"/>
      <c r="D28" s="205"/>
      <c r="E28" s="205"/>
      <c r="F28" s="208"/>
      <c r="G28" s="196"/>
      <c r="H28" s="215" t="s">
        <v>22</v>
      </c>
      <c r="I28" s="43" t="s">
        <v>53</v>
      </c>
      <c r="J28" s="92">
        <v>2</v>
      </c>
      <c r="K28" s="134">
        <v>2</v>
      </c>
      <c r="L28" s="114">
        <v>0</v>
      </c>
      <c r="M28" s="147">
        <f t="shared" ref="M28:O33" si="29">J28*$S$5/5</f>
        <v>81</v>
      </c>
      <c r="N28" s="152">
        <f t="shared" si="29"/>
        <v>81</v>
      </c>
      <c r="O28" s="54">
        <f t="shared" si="29"/>
        <v>0</v>
      </c>
      <c r="P28" s="55">
        <f t="shared" ref="P28:P33" si="30">SUM(M28:O28)</f>
        <v>162</v>
      </c>
    </row>
    <row r="29" spans="2:16" ht="22.5" customHeight="1" x14ac:dyDescent="0.2">
      <c r="B29" s="196"/>
      <c r="C29" s="205"/>
      <c r="D29" s="205"/>
      <c r="E29" s="205"/>
      <c r="F29" s="208"/>
      <c r="G29" s="196"/>
      <c r="H29" s="215"/>
      <c r="I29" s="43" t="s">
        <v>58</v>
      </c>
      <c r="J29" s="92">
        <v>0</v>
      </c>
      <c r="K29" s="134">
        <v>2</v>
      </c>
      <c r="L29" s="114">
        <v>2</v>
      </c>
      <c r="M29" s="147">
        <f t="shared" si="29"/>
        <v>0</v>
      </c>
      <c r="N29" s="152">
        <f t="shared" si="29"/>
        <v>81</v>
      </c>
      <c r="O29" s="54">
        <f t="shared" si="29"/>
        <v>81</v>
      </c>
      <c r="P29" s="55">
        <f t="shared" si="30"/>
        <v>162</v>
      </c>
    </row>
    <row r="30" spans="2:16" ht="22.5" customHeight="1" x14ac:dyDescent="0.2">
      <c r="B30" s="196"/>
      <c r="C30" s="205"/>
      <c r="D30" s="205"/>
      <c r="E30" s="205"/>
      <c r="F30" s="208"/>
      <c r="G30" s="196"/>
      <c r="H30" s="215"/>
      <c r="I30" s="43" t="s">
        <v>78</v>
      </c>
      <c r="J30" s="92">
        <v>0</v>
      </c>
      <c r="K30" s="134">
        <v>1</v>
      </c>
      <c r="L30" s="114">
        <v>1</v>
      </c>
      <c r="M30" s="147">
        <f t="shared" si="29"/>
        <v>0</v>
      </c>
      <c r="N30" s="152">
        <f t="shared" si="29"/>
        <v>41</v>
      </c>
      <c r="O30" s="54">
        <f t="shared" si="29"/>
        <v>41</v>
      </c>
      <c r="P30" s="55">
        <f t="shared" si="30"/>
        <v>82</v>
      </c>
    </row>
    <row r="31" spans="2:16" ht="22.5" customHeight="1" x14ac:dyDescent="0.2">
      <c r="B31" s="196"/>
      <c r="C31" s="205"/>
      <c r="D31" s="205"/>
      <c r="E31" s="205"/>
      <c r="F31" s="208"/>
      <c r="G31" s="196"/>
      <c r="H31" s="215"/>
      <c r="I31" s="43" t="s">
        <v>32</v>
      </c>
      <c r="J31" s="92">
        <v>3</v>
      </c>
      <c r="K31" s="134">
        <v>2</v>
      </c>
      <c r="L31" s="114">
        <v>0</v>
      </c>
      <c r="M31" s="147">
        <f t="shared" si="29"/>
        <v>122</v>
      </c>
      <c r="N31" s="152">
        <f t="shared" si="29"/>
        <v>81</v>
      </c>
      <c r="O31" s="54">
        <f t="shared" si="29"/>
        <v>0</v>
      </c>
      <c r="P31" s="55">
        <f t="shared" si="30"/>
        <v>203</v>
      </c>
    </row>
    <row r="32" spans="2:16" ht="22.5" customHeight="1" x14ac:dyDescent="0.2">
      <c r="B32" s="196"/>
      <c r="C32" s="205"/>
      <c r="D32" s="205"/>
      <c r="E32" s="205"/>
      <c r="F32" s="208"/>
      <c r="G32" s="196"/>
      <c r="H32" s="215"/>
      <c r="I32" s="43" t="s">
        <v>54</v>
      </c>
      <c r="J32" s="92">
        <v>2</v>
      </c>
      <c r="K32" s="134">
        <v>2</v>
      </c>
      <c r="L32" s="114">
        <v>2</v>
      </c>
      <c r="M32" s="147">
        <f t="shared" si="29"/>
        <v>81</v>
      </c>
      <c r="N32" s="152">
        <f t="shared" si="29"/>
        <v>81</v>
      </c>
      <c r="O32" s="54">
        <f t="shared" si="29"/>
        <v>81</v>
      </c>
      <c r="P32" s="55">
        <f t="shared" si="30"/>
        <v>243</v>
      </c>
    </row>
    <row r="33" spans="2:16" ht="22.5" customHeight="1" x14ac:dyDescent="0.2">
      <c r="B33" s="196"/>
      <c r="C33" s="205"/>
      <c r="D33" s="205"/>
      <c r="E33" s="205"/>
      <c r="F33" s="208"/>
      <c r="G33" s="196"/>
      <c r="H33" s="215"/>
      <c r="I33" s="43" t="s">
        <v>31</v>
      </c>
      <c r="J33" s="92">
        <v>2</v>
      </c>
      <c r="K33" s="134">
        <v>1</v>
      </c>
      <c r="L33" s="114">
        <v>1</v>
      </c>
      <c r="M33" s="147">
        <f t="shared" si="29"/>
        <v>81</v>
      </c>
      <c r="N33" s="152">
        <f t="shared" si="29"/>
        <v>41</v>
      </c>
      <c r="O33" s="54">
        <f t="shared" si="29"/>
        <v>41</v>
      </c>
      <c r="P33" s="55">
        <f t="shared" si="30"/>
        <v>163</v>
      </c>
    </row>
    <row r="34" spans="2:16" ht="22.5" customHeight="1" x14ac:dyDescent="0.2">
      <c r="B34" s="196"/>
      <c r="C34" s="205"/>
      <c r="D34" s="205"/>
      <c r="E34" s="205"/>
      <c r="F34" s="208"/>
      <c r="G34" s="196"/>
      <c r="H34" s="216"/>
      <c r="I34" s="50" t="s">
        <v>10</v>
      </c>
      <c r="J34" s="103">
        <f>SUM(J28:J33)</f>
        <v>9</v>
      </c>
      <c r="K34" s="133">
        <f t="shared" ref="K34:O34" si="31">SUM(K28:K33)</f>
        <v>10</v>
      </c>
      <c r="L34" s="113">
        <f t="shared" si="31"/>
        <v>6</v>
      </c>
      <c r="M34" s="103">
        <f t="shared" si="31"/>
        <v>365</v>
      </c>
      <c r="N34" s="133">
        <f t="shared" si="31"/>
        <v>406</v>
      </c>
      <c r="O34" s="145">
        <f t="shared" si="31"/>
        <v>244</v>
      </c>
      <c r="P34" s="57">
        <f>SUM(M34:O34)</f>
        <v>1015</v>
      </c>
    </row>
    <row r="35" spans="2:16" ht="22.5" customHeight="1" x14ac:dyDescent="0.2">
      <c r="B35" s="196"/>
      <c r="C35" s="205"/>
      <c r="D35" s="205"/>
      <c r="E35" s="205"/>
      <c r="F35" s="208"/>
      <c r="G35" s="196"/>
      <c r="H35" s="49"/>
      <c r="I35" s="51" t="s">
        <v>59</v>
      </c>
      <c r="J35" s="104">
        <f t="shared" ref="J35:O35" si="32">SUM(J34,J27,J23)</f>
        <v>14</v>
      </c>
      <c r="K35" s="135">
        <f t="shared" si="32"/>
        <v>15</v>
      </c>
      <c r="L35" s="115">
        <f t="shared" si="32"/>
        <v>8</v>
      </c>
      <c r="M35" s="104">
        <f t="shared" si="32"/>
        <v>569</v>
      </c>
      <c r="N35" s="135">
        <f t="shared" si="32"/>
        <v>610</v>
      </c>
      <c r="O35" s="52">
        <f t="shared" si="32"/>
        <v>325</v>
      </c>
      <c r="P35" s="58">
        <f>SUM(M35:O35)</f>
        <v>1504</v>
      </c>
    </row>
    <row r="36" spans="2:16" ht="22.5" customHeight="1" thickBot="1" x14ac:dyDescent="0.25">
      <c r="B36" s="196"/>
      <c r="C36" s="205"/>
      <c r="D36" s="205"/>
      <c r="E36" s="205"/>
      <c r="F36" s="208"/>
      <c r="G36" s="197"/>
      <c r="H36" s="35"/>
      <c r="I36" s="37" t="s">
        <v>60</v>
      </c>
      <c r="J36" s="91">
        <f>J35*$S$10</f>
        <v>0.48611111111111099</v>
      </c>
      <c r="K36" s="131">
        <f>K35*$S$10</f>
        <v>0.52083333333333304</v>
      </c>
      <c r="L36" s="111">
        <f>L35*$S$10</f>
        <v>0.27777777777777801</v>
      </c>
      <c r="M36" s="91">
        <f t="shared" ref="M36" si="33">M35*$S$10</f>
        <v>19.7569444444444</v>
      </c>
      <c r="N36" s="131">
        <f t="shared" ref="N36" si="34">N35*$S$10</f>
        <v>21.1805555555555</v>
      </c>
      <c r="O36" s="24">
        <f t="shared" ref="O36" si="35">O35*$S$10</f>
        <v>11.2847222222222</v>
      </c>
      <c r="P36" s="24">
        <f>SUM(M36:O36)</f>
        <v>52.222222222222101</v>
      </c>
    </row>
    <row r="37" spans="2:16" ht="22.5" customHeight="1" x14ac:dyDescent="0.2">
      <c r="B37" s="196"/>
      <c r="C37" s="205"/>
      <c r="D37" s="205"/>
      <c r="E37" s="205"/>
      <c r="F37" s="208"/>
      <c r="G37" s="201" t="s">
        <v>52</v>
      </c>
      <c r="H37" s="226" t="s">
        <v>94</v>
      </c>
      <c r="I37" s="78" t="s">
        <v>46</v>
      </c>
      <c r="J37" s="87">
        <v>2</v>
      </c>
      <c r="K37" s="136">
        <v>0</v>
      </c>
      <c r="L37" s="116">
        <v>0</v>
      </c>
      <c r="M37" s="149">
        <f t="shared" ref="M37:O40" si="36">J37*$S$5/5</f>
        <v>81</v>
      </c>
      <c r="N37" s="152">
        <f t="shared" si="36"/>
        <v>0</v>
      </c>
      <c r="O37" s="54">
        <f t="shared" si="36"/>
        <v>0</v>
      </c>
      <c r="P37" s="66">
        <f t="shared" ref="P37:P41" si="37">SUM(M37:O37)</f>
        <v>81</v>
      </c>
    </row>
    <row r="38" spans="2:16" ht="22.5" customHeight="1" x14ac:dyDescent="0.2">
      <c r="B38" s="196"/>
      <c r="C38" s="205"/>
      <c r="D38" s="205"/>
      <c r="E38" s="205"/>
      <c r="F38" s="208"/>
      <c r="G38" s="202"/>
      <c r="H38" s="224"/>
      <c r="I38" s="26" t="s">
        <v>51</v>
      </c>
      <c r="J38" s="88">
        <v>2</v>
      </c>
      <c r="K38" s="127">
        <v>0</v>
      </c>
      <c r="L38" s="117">
        <v>0</v>
      </c>
      <c r="M38" s="147">
        <f t="shared" si="36"/>
        <v>81</v>
      </c>
      <c r="N38" s="152">
        <f t="shared" si="36"/>
        <v>0</v>
      </c>
      <c r="O38" s="54">
        <f t="shared" si="36"/>
        <v>0</v>
      </c>
      <c r="P38" s="55">
        <f t="shared" si="37"/>
        <v>81</v>
      </c>
    </row>
    <row r="39" spans="2:16" ht="22.5" customHeight="1" x14ac:dyDescent="0.2">
      <c r="B39" s="196"/>
      <c r="C39" s="205"/>
      <c r="D39" s="205"/>
      <c r="E39" s="205"/>
      <c r="F39" s="208"/>
      <c r="G39" s="202"/>
      <c r="H39" s="224"/>
      <c r="I39" s="26" t="s">
        <v>50</v>
      </c>
      <c r="J39" s="88">
        <v>0</v>
      </c>
      <c r="K39" s="127">
        <v>2</v>
      </c>
      <c r="L39" s="117">
        <v>0</v>
      </c>
      <c r="M39" s="147">
        <f t="shared" si="36"/>
        <v>0</v>
      </c>
      <c r="N39" s="152">
        <f t="shared" si="36"/>
        <v>81</v>
      </c>
      <c r="O39" s="54">
        <f t="shared" si="36"/>
        <v>0</v>
      </c>
      <c r="P39" s="55">
        <f t="shared" si="37"/>
        <v>81</v>
      </c>
    </row>
    <row r="40" spans="2:16" ht="22.5" customHeight="1" x14ac:dyDescent="0.2">
      <c r="B40" s="196"/>
      <c r="C40" s="205"/>
      <c r="D40" s="205"/>
      <c r="E40" s="205"/>
      <c r="F40" s="208"/>
      <c r="G40" s="202"/>
      <c r="H40" s="224"/>
      <c r="I40" s="26" t="s">
        <v>45</v>
      </c>
      <c r="J40" s="88">
        <v>2</v>
      </c>
      <c r="K40" s="127">
        <v>0</v>
      </c>
      <c r="L40" s="117">
        <v>0</v>
      </c>
      <c r="M40" s="147">
        <f t="shared" si="36"/>
        <v>81</v>
      </c>
      <c r="N40" s="152">
        <f t="shared" si="36"/>
        <v>0</v>
      </c>
      <c r="O40" s="54">
        <f t="shared" si="36"/>
        <v>0</v>
      </c>
      <c r="P40" s="55">
        <f t="shared" ref="P40" si="38">SUM(M40:O40)</f>
        <v>81</v>
      </c>
    </row>
    <row r="41" spans="2:16" ht="22.5" customHeight="1" x14ac:dyDescent="0.2">
      <c r="B41" s="196"/>
      <c r="C41" s="205"/>
      <c r="D41" s="205"/>
      <c r="E41" s="205"/>
      <c r="F41" s="208"/>
      <c r="G41" s="202"/>
      <c r="H41" s="225"/>
      <c r="I41" s="27" t="s">
        <v>10</v>
      </c>
      <c r="J41" s="89">
        <f t="shared" ref="J41:O41" si="39">SUM(J37:J40)</f>
        <v>6</v>
      </c>
      <c r="K41" s="137">
        <f t="shared" si="39"/>
        <v>2</v>
      </c>
      <c r="L41" s="20">
        <f t="shared" si="39"/>
        <v>0</v>
      </c>
      <c r="M41" s="89">
        <f t="shared" si="39"/>
        <v>243</v>
      </c>
      <c r="N41" s="137">
        <f t="shared" si="39"/>
        <v>81</v>
      </c>
      <c r="O41" s="22">
        <f t="shared" si="39"/>
        <v>0</v>
      </c>
      <c r="P41" s="59">
        <f t="shared" si="37"/>
        <v>324</v>
      </c>
    </row>
    <row r="42" spans="2:16" ht="22.5" customHeight="1" x14ac:dyDescent="0.2">
      <c r="B42" s="196"/>
      <c r="C42" s="205"/>
      <c r="D42" s="205"/>
      <c r="E42" s="205"/>
      <c r="F42" s="208"/>
      <c r="G42" s="202"/>
      <c r="H42" s="223" t="s">
        <v>61</v>
      </c>
      <c r="I42" s="26" t="s">
        <v>66</v>
      </c>
      <c r="J42" s="88">
        <v>2</v>
      </c>
      <c r="K42" s="127">
        <v>0</v>
      </c>
      <c r="L42" s="118">
        <v>0</v>
      </c>
      <c r="M42" s="147">
        <f t="shared" ref="M42:O46" si="40">J42*$S$5/5</f>
        <v>81</v>
      </c>
      <c r="N42" s="152">
        <f t="shared" si="40"/>
        <v>0</v>
      </c>
      <c r="O42" s="54">
        <f t="shared" si="40"/>
        <v>0</v>
      </c>
      <c r="P42" s="55">
        <f t="shared" ref="P42:P47" si="41">SUM(M42:O42)</f>
        <v>81</v>
      </c>
    </row>
    <row r="43" spans="2:16" ht="22.5" customHeight="1" x14ac:dyDescent="0.2">
      <c r="B43" s="196"/>
      <c r="C43" s="205"/>
      <c r="D43" s="205"/>
      <c r="E43" s="205"/>
      <c r="F43" s="208"/>
      <c r="G43" s="202"/>
      <c r="H43" s="224"/>
      <c r="I43" s="26" t="s">
        <v>67</v>
      </c>
      <c r="J43" s="88">
        <v>0</v>
      </c>
      <c r="K43" s="127">
        <v>4</v>
      </c>
      <c r="L43" s="117">
        <v>0</v>
      </c>
      <c r="M43" s="147">
        <f t="shared" si="40"/>
        <v>0</v>
      </c>
      <c r="N43" s="152">
        <f t="shared" si="40"/>
        <v>162</v>
      </c>
      <c r="O43" s="54">
        <f t="shared" si="40"/>
        <v>0</v>
      </c>
      <c r="P43" s="55">
        <f t="shared" si="41"/>
        <v>162</v>
      </c>
    </row>
    <row r="44" spans="2:16" ht="22.5" customHeight="1" x14ac:dyDescent="0.2">
      <c r="B44" s="196"/>
      <c r="C44" s="205"/>
      <c r="D44" s="205"/>
      <c r="E44" s="205"/>
      <c r="F44" s="208"/>
      <c r="G44" s="202"/>
      <c r="H44" s="224"/>
      <c r="I44" s="26" t="s">
        <v>68</v>
      </c>
      <c r="J44" s="88">
        <v>0</v>
      </c>
      <c r="K44" s="127">
        <v>0</v>
      </c>
      <c r="L44" s="117">
        <v>5</v>
      </c>
      <c r="M44" s="147">
        <f t="shared" si="40"/>
        <v>0</v>
      </c>
      <c r="N44" s="152">
        <f t="shared" si="40"/>
        <v>0</v>
      </c>
      <c r="O44" s="54">
        <f t="shared" si="40"/>
        <v>203</v>
      </c>
      <c r="P44" s="55">
        <f t="shared" ref="P44" si="42">SUM(M44:O44)</f>
        <v>203</v>
      </c>
    </row>
    <row r="45" spans="2:16" ht="22.5" customHeight="1" x14ac:dyDescent="0.2">
      <c r="B45" s="196"/>
      <c r="C45" s="205"/>
      <c r="D45" s="205"/>
      <c r="E45" s="205"/>
      <c r="F45" s="208"/>
      <c r="G45" s="202"/>
      <c r="H45" s="224"/>
      <c r="I45" s="26" t="s">
        <v>48</v>
      </c>
      <c r="J45" s="88">
        <v>0</v>
      </c>
      <c r="K45" s="127">
        <v>2</v>
      </c>
      <c r="L45" s="117">
        <v>0</v>
      </c>
      <c r="M45" s="147">
        <f t="shared" si="40"/>
        <v>0</v>
      </c>
      <c r="N45" s="152">
        <f t="shared" si="40"/>
        <v>81</v>
      </c>
      <c r="O45" s="54">
        <f t="shared" si="40"/>
        <v>0</v>
      </c>
      <c r="P45" s="55">
        <f t="shared" si="41"/>
        <v>81</v>
      </c>
    </row>
    <row r="46" spans="2:16" ht="22.5" customHeight="1" x14ac:dyDescent="0.2">
      <c r="B46" s="196"/>
      <c r="C46" s="205"/>
      <c r="D46" s="205"/>
      <c r="E46" s="205"/>
      <c r="F46" s="208"/>
      <c r="G46" s="202"/>
      <c r="H46" s="224"/>
      <c r="I46" s="26" t="s">
        <v>47</v>
      </c>
      <c r="J46" s="88">
        <v>0</v>
      </c>
      <c r="K46" s="127">
        <v>3</v>
      </c>
      <c r="L46" s="117">
        <v>0</v>
      </c>
      <c r="M46" s="147">
        <f t="shared" si="40"/>
        <v>0</v>
      </c>
      <c r="N46" s="152">
        <f t="shared" si="40"/>
        <v>122</v>
      </c>
      <c r="O46" s="54">
        <f t="shared" si="40"/>
        <v>0</v>
      </c>
      <c r="P46" s="55">
        <f t="shared" si="41"/>
        <v>122</v>
      </c>
    </row>
    <row r="47" spans="2:16" ht="22.5" customHeight="1" x14ac:dyDescent="0.2">
      <c r="B47" s="196"/>
      <c r="C47" s="205"/>
      <c r="D47" s="205"/>
      <c r="E47" s="205"/>
      <c r="F47" s="208"/>
      <c r="G47" s="202"/>
      <c r="H47" s="225"/>
      <c r="I47" s="27" t="s">
        <v>10</v>
      </c>
      <c r="J47" s="89">
        <f>SUM(J42:J46)</f>
        <v>2</v>
      </c>
      <c r="K47" s="137">
        <f t="shared" ref="K47:L47" si="43">SUM(K42:K46)</f>
        <v>9</v>
      </c>
      <c r="L47" s="20">
        <f t="shared" si="43"/>
        <v>5</v>
      </c>
      <c r="M47" s="150">
        <f>SUM(M42:M46)</f>
        <v>81</v>
      </c>
      <c r="N47" s="137">
        <f t="shared" ref="N47:O47" si="44">SUM(N42:N46)</f>
        <v>365</v>
      </c>
      <c r="O47" s="22">
        <f t="shared" si="44"/>
        <v>203</v>
      </c>
      <c r="P47" s="59">
        <f t="shared" si="41"/>
        <v>649</v>
      </c>
    </row>
    <row r="48" spans="2:16" ht="22.5" customHeight="1" x14ac:dyDescent="0.2">
      <c r="B48" s="196"/>
      <c r="C48" s="205"/>
      <c r="D48" s="205"/>
      <c r="E48" s="205"/>
      <c r="F48" s="208"/>
      <c r="G48" s="202"/>
      <c r="H48" s="223" t="s">
        <v>70</v>
      </c>
      <c r="I48" s="26" t="s">
        <v>69</v>
      </c>
      <c r="J48" s="88">
        <v>0</v>
      </c>
      <c r="K48" s="127">
        <v>0</v>
      </c>
      <c r="L48" s="117">
        <v>5</v>
      </c>
      <c r="M48" s="147">
        <f t="shared" ref="M48:O50" si="45">J48*$S$5/5</f>
        <v>0</v>
      </c>
      <c r="N48" s="152">
        <f t="shared" si="45"/>
        <v>0</v>
      </c>
      <c r="O48" s="54">
        <f t="shared" si="45"/>
        <v>203</v>
      </c>
      <c r="P48" s="55">
        <f t="shared" ref="P48:P51" si="46">SUM(M48:O48)</f>
        <v>203</v>
      </c>
    </row>
    <row r="49" spans="2:28" ht="22.5" customHeight="1" x14ac:dyDescent="0.2">
      <c r="B49" s="196"/>
      <c r="C49" s="205"/>
      <c r="D49" s="205"/>
      <c r="E49" s="205"/>
      <c r="F49" s="208"/>
      <c r="G49" s="202"/>
      <c r="H49" s="224"/>
      <c r="I49" s="26" t="s">
        <v>71</v>
      </c>
      <c r="J49" s="88">
        <v>0</v>
      </c>
      <c r="K49" s="127">
        <v>0</v>
      </c>
      <c r="L49" s="117">
        <v>4</v>
      </c>
      <c r="M49" s="147">
        <f t="shared" si="45"/>
        <v>0</v>
      </c>
      <c r="N49" s="152">
        <f t="shared" si="45"/>
        <v>0</v>
      </c>
      <c r="O49" s="54">
        <f t="shared" si="45"/>
        <v>162</v>
      </c>
      <c r="P49" s="55">
        <f t="shared" si="46"/>
        <v>162</v>
      </c>
      <c r="W49" s="77"/>
      <c r="X49" s="73"/>
      <c r="Y49" s="73"/>
      <c r="Z49" s="73"/>
      <c r="AA49" s="73"/>
      <c r="AB49" s="73"/>
    </row>
    <row r="50" spans="2:28" ht="22.5" customHeight="1" x14ac:dyDescent="0.2">
      <c r="B50" s="196"/>
      <c r="C50" s="205"/>
      <c r="D50" s="205"/>
      <c r="E50" s="205"/>
      <c r="F50" s="208"/>
      <c r="G50" s="202"/>
      <c r="H50" s="224"/>
      <c r="I50" s="26" t="s">
        <v>49</v>
      </c>
      <c r="J50" s="88">
        <v>0</v>
      </c>
      <c r="K50" s="127">
        <v>0</v>
      </c>
      <c r="L50" s="117">
        <v>4</v>
      </c>
      <c r="M50" s="147">
        <f t="shared" si="45"/>
        <v>0</v>
      </c>
      <c r="N50" s="152">
        <f t="shared" si="45"/>
        <v>0</v>
      </c>
      <c r="O50" s="54">
        <f t="shared" si="45"/>
        <v>162</v>
      </c>
      <c r="P50" s="55">
        <f t="shared" si="46"/>
        <v>162</v>
      </c>
      <c r="R50" s="74"/>
      <c r="S50" s="76"/>
      <c r="T50" s="76"/>
      <c r="U50" s="76"/>
      <c r="V50" s="76"/>
      <c r="W50" s="1"/>
      <c r="X50" s="1"/>
      <c r="Y50" s="1"/>
      <c r="Z50" s="1"/>
      <c r="AA50" s="1"/>
      <c r="AB50" s="71"/>
    </row>
    <row r="51" spans="2:28" ht="22.5" customHeight="1" x14ac:dyDescent="0.2">
      <c r="B51" s="196"/>
      <c r="C51" s="205"/>
      <c r="D51" s="205"/>
      <c r="E51" s="205"/>
      <c r="F51" s="208"/>
      <c r="G51" s="202"/>
      <c r="H51" s="225"/>
      <c r="I51" s="27" t="s">
        <v>10</v>
      </c>
      <c r="J51" s="89">
        <f t="shared" ref="J51:O51" si="47">SUM(J48:J50)</f>
        <v>0</v>
      </c>
      <c r="K51" s="137">
        <f t="shared" si="47"/>
        <v>0</v>
      </c>
      <c r="L51" s="20">
        <f t="shared" si="47"/>
        <v>13</v>
      </c>
      <c r="M51" s="89">
        <f t="shared" si="47"/>
        <v>0</v>
      </c>
      <c r="N51" s="137">
        <f t="shared" si="47"/>
        <v>0</v>
      </c>
      <c r="O51" s="22">
        <f t="shared" si="47"/>
        <v>527</v>
      </c>
      <c r="P51" s="59">
        <f t="shared" si="46"/>
        <v>527</v>
      </c>
      <c r="R51" s="75"/>
      <c r="S51" s="76"/>
      <c r="T51" s="76"/>
      <c r="U51" s="76"/>
      <c r="V51" s="76"/>
      <c r="W51" s="1"/>
      <c r="X51" s="1"/>
      <c r="Y51" s="1"/>
      <c r="Z51" s="1"/>
      <c r="AA51" s="1"/>
      <c r="AB51" s="71"/>
    </row>
    <row r="52" spans="2:28" ht="22.5" customHeight="1" x14ac:dyDescent="0.2">
      <c r="B52" s="196"/>
      <c r="C52" s="205"/>
      <c r="D52" s="205"/>
      <c r="E52" s="205"/>
      <c r="F52" s="208"/>
      <c r="G52" s="202"/>
      <c r="H52" s="47"/>
      <c r="I52" s="28" t="s">
        <v>62</v>
      </c>
      <c r="J52" s="89">
        <f t="shared" ref="J52:O52" si="48">SUM(J51,J47,J41)</f>
        <v>8</v>
      </c>
      <c r="K52" s="137">
        <f t="shared" si="48"/>
        <v>11</v>
      </c>
      <c r="L52" s="20">
        <f t="shared" si="48"/>
        <v>18</v>
      </c>
      <c r="M52" s="89">
        <f t="shared" si="48"/>
        <v>324</v>
      </c>
      <c r="N52" s="137">
        <f t="shared" si="48"/>
        <v>446</v>
      </c>
      <c r="O52" s="22">
        <f t="shared" si="48"/>
        <v>730</v>
      </c>
      <c r="P52" s="22">
        <f>SUM(M52:O52)</f>
        <v>1500</v>
      </c>
      <c r="R52" s="70"/>
      <c r="V52" s="72"/>
      <c r="W52" s="1"/>
      <c r="X52" s="1"/>
      <c r="Y52" s="1"/>
      <c r="Z52" s="1"/>
      <c r="AA52" s="1"/>
      <c r="AB52" s="71"/>
    </row>
    <row r="53" spans="2:28" ht="22.5" customHeight="1" thickBot="1" x14ac:dyDescent="0.25">
      <c r="B53" s="197"/>
      <c r="C53" s="206"/>
      <c r="D53" s="206"/>
      <c r="E53" s="206"/>
      <c r="F53" s="209"/>
      <c r="G53" s="203"/>
      <c r="H53" s="35"/>
      <c r="I53" s="38" t="s">
        <v>63</v>
      </c>
      <c r="J53" s="91">
        <f t="shared" ref="J53:O53" si="49">J52*$S$10</f>
        <v>0.27777777777777801</v>
      </c>
      <c r="K53" s="131">
        <f t="shared" si="49"/>
        <v>0.38194444444444398</v>
      </c>
      <c r="L53" s="30">
        <f t="shared" si="49"/>
        <v>0.625</v>
      </c>
      <c r="M53" s="91">
        <f t="shared" si="49"/>
        <v>11.25</v>
      </c>
      <c r="N53" s="131">
        <f t="shared" si="49"/>
        <v>15.4861111111111</v>
      </c>
      <c r="O53" s="24">
        <f t="shared" si="49"/>
        <v>25.3472222222222</v>
      </c>
      <c r="P53" s="24">
        <f>SUM(M53:O53)</f>
        <v>52.0833333333333</v>
      </c>
      <c r="R53" s="70"/>
    </row>
    <row r="54" spans="2:28" ht="22.5" customHeight="1" x14ac:dyDescent="0.2">
      <c r="G54" s="18"/>
      <c r="H54" s="190" t="s">
        <v>72</v>
      </c>
      <c r="I54" s="25" t="s">
        <v>75</v>
      </c>
      <c r="J54" s="105">
        <v>0</v>
      </c>
      <c r="K54" s="138">
        <v>0</v>
      </c>
      <c r="L54" s="119">
        <v>8</v>
      </c>
      <c r="M54" s="147">
        <f t="shared" ref="M54:O54" si="50">J54*$S$5/5</f>
        <v>0</v>
      </c>
      <c r="N54" s="152">
        <f t="shared" si="50"/>
        <v>0</v>
      </c>
      <c r="O54" s="54">
        <f t="shared" si="50"/>
        <v>325</v>
      </c>
      <c r="P54" s="54">
        <f t="shared" ref="P54:P55" si="51">SUM(M54:O54)</f>
        <v>325</v>
      </c>
    </row>
    <row r="55" spans="2:28" ht="22.5" customHeight="1" x14ac:dyDescent="0.2">
      <c r="G55" s="18"/>
      <c r="H55" s="191"/>
      <c r="I55" s="44" t="s">
        <v>73</v>
      </c>
      <c r="J55" s="106">
        <f>SUM(J54)</f>
        <v>0</v>
      </c>
      <c r="K55" s="139">
        <f t="shared" ref="K55" si="52">SUM(K54)</f>
        <v>0</v>
      </c>
      <c r="L55" s="120">
        <f t="shared" ref="L55" si="53">SUM(L54)</f>
        <v>8</v>
      </c>
      <c r="M55" s="151">
        <f>SUM(M54)</f>
        <v>0</v>
      </c>
      <c r="N55" s="154">
        <f t="shared" ref="N55:O55" si="54">SUM(N54)</f>
        <v>0</v>
      </c>
      <c r="O55" s="60">
        <f t="shared" si="54"/>
        <v>325</v>
      </c>
      <c r="P55" s="60">
        <f t="shared" si="51"/>
        <v>325</v>
      </c>
    </row>
    <row r="56" spans="2:28" ht="22.5" customHeight="1" thickBot="1" x14ac:dyDescent="0.25">
      <c r="G56" s="18"/>
      <c r="H56" s="35"/>
      <c r="I56" s="32" t="s">
        <v>74</v>
      </c>
      <c r="J56" s="107">
        <f t="shared" ref="J56:O56" si="55">J55*$S$10</f>
        <v>0</v>
      </c>
      <c r="K56" s="140">
        <f t="shared" si="55"/>
        <v>0</v>
      </c>
      <c r="L56" s="121">
        <f t="shared" si="55"/>
        <v>0.27777777777777801</v>
      </c>
      <c r="M56" s="107">
        <f t="shared" si="55"/>
        <v>0</v>
      </c>
      <c r="N56" s="140">
        <f t="shared" si="55"/>
        <v>0</v>
      </c>
      <c r="O56" s="53">
        <f t="shared" si="55"/>
        <v>11.2847222222222</v>
      </c>
      <c r="P56" s="53">
        <f>SUM(M56:O56)</f>
        <v>11.2847222222222</v>
      </c>
    </row>
    <row r="57" spans="2:28" ht="22.5" customHeight="1" x14ac:dyDescent="0.2">
      <c r="G57" s="12"/>
      <c r="H57" s="13"/>
      <c r="I57" s="33" t="s">
        <v>64</v>
      </c>
      <c r="J57" s="108">
        <f t="shared" ref="J57:O57" si="56">J20+J35</f>
        <v>37</v>
      </c>
      <c r="K57" s="141">
        <f t="shared" si="56"/>
        <v>34</v>
      </c>
      <c r="L57" s="122">
        <f t="shared" si="56"/>
        <v>19</v>
      </c>
      <c r="M57" s="108">
        <f t="shared" si="56"/>
        <v>1504</v>
      </c>
      <c r="N57" s="141">
        <f t="shared" si="56"/>
        <v>1380</v>
      </c>
      <c r="O57" s="61">
        <f t="shared" si="56"/>
        <v>771</v>
      </c>
      <c r="P57" s="61">
        <f>SUM(M57:O57)</f>
        <v>3655</v>
      </c>
    </row>
    <row r="58" spans="2:28" ht="22.5" customHeight="1" x14ac:dyDescent="0.2">
      <c r="G58" s="18"/>
      <c r="H58" s="13"/>
      <c r="I58" s="34" t="s">
        <v>65</v>
      </c>
      <c r="J58" s="109">
        <f t="shared" ref="J58:O58" si="57">J57*$S$10</f>
        <v>1.2847222222222201</v>
      </c>
      <c r="K58" s="142">
        <f t="shared" si="57"/>
        <v>1.18055555555555</v>
      </c>
      <c r="L58" s="123">
        <f t="shared" si="57"/>
        <v>0.65972222222222199</v>
      </c>
      <c r="M58" s="109">
        <f t="shared" si="57"/>
        <v>52.2222222222222</v>
      </c>
      <c r="N58" s="142">
        <f t="shared" si="57"/>
        <v>47.9166666666666</v>
      </c>
      <c r="O58" s="23">
        <f t="shared" si="57"/>
        <v>26.7708333333333</v>
      </c>
      <c r="P58" s="23">
        <f>SUM(M58:O58)</f>
        <v>126.909722222222</v>
      </c>
    </row>
    <row r="59" spans="2:28" ht="22.5" customHeight="1" x14ac:dyDescent="0.2">
      <c r="I59" s="47" t="s">
        <v>76</v>
      </c>
      <c r="J59" s="110">
        <f>SUM(J52,J55,J57)</f>
        <v>45</v>
      </c>
      <c r="K59" s="143">
        <f t="shared" ref="K59:L59" si="58">SUM(K52,K55,K57)</f>
        <v>45</v>
      </c>
      <c r="L59" s="124">
        <f t="shared" si="58"/>
        <v>45</v>
      </c>
      <c r="M59" s="110">
        <f t="shared" ref="M59:O59" si="59">J59*$S$5/5</f>
        <v>1827</v>
      </c>
      <c r="N59" s="143">
        <f t="shared" si="59"/>
        <v>1827</v>
      </c>
      <c r="O59" s="62">
        <f t="shared" si="59"/>
        <v>1827</v>
      </c>
      <c r="P59" s="62">
        <f t="shared" ref="P59" si="60">SUM(M59:O59)</f>
        <v>5481</v>
      </c>
    </row>
    <row r="60" spans="2:28" ht="22.5" customHeight="1" thickBot="1" x14ac:dyDescent="0.25">
      <c r="I60" s="35" t="s">
        <v>77</v>
      </c>
      <c r="J60" s="91">
        <f t="shared" ref="J60:O60" si="61">J59*$S$10</f>
        <v>1.5625</v>
      </c>
      <c r="K60" s="131">
        <f t="shared" si="61"/>
        <v>1.5625</v>
      </c>
      <c r="L60" s="111">
        <f t="shared" si="61"/>
        <v>1.5625</v>
      </c>
      <c r="M60" s="91">
        <f t="shared" si="61"/>
        <v>63.4375</v>
      </c>
      <c r="N60" s="131">
        <f t="shared" si="61"/>
        <v>63.4375</v>
      </c>
      <c r="O60" s="24">
        <f t="shared" si="61"/>
        <v>63.4375</v>
      </c>
      <c r="P60" s="24">
        <f>SUM(M60:O60)</f>
        <v>190.3125</v>
      </c>
    </row>
    <row r="61" spans="2:28" s="14" customFormat="1" ht="18" x14ac:dyDescent="0.25">
      <c r="B61"/>
      <c r="C61"/>
      <c r="D61"/>
      <c r="E61"/>
      <c r="F61"/>
      <c r="J61" s="15"/>
      <c r="M61" s="16"/>
      <c r="N61" s="16"/>
      <c r="O61" s="17"/>
      <c r="P61" s="17"/>
      <c r="Q61" s="17"/>
    </row>
  </sheetData>
  <sortState ref="I38:I42">
    <sortCondition ref="I37"/>
  </sortState>
  <mergeCells count="24">
    <mergeCell ref="I3:I4"/>
    <mergeCell ref="H22:H23"/>
    <mergeCell ref="H24:H27"/>
    <mergeCell ref="J3:L3"/>
    <mergeCell ref="I1:N1"/>
    <mergeCell ref="M3:P3"/>
    <mergeCell ref="H3:H4"/>
    <mergeCell ref="B3:B53"/>
    <mergeCell ref="C3:C53"/>
    <mergeCell ref="D3:D53"/>
    <mergeCell ref="E3:E53"/>
    <mergeCell ref="F3:F53"/>
    <mergeCell ref="H54:H55"/>
    <mergeCell ref="G3:G21"/>
    <mergeCell ref="G22:G36"/>
    <mergeCell ref="H13:H14"/>
    <mergeCell ref="H15:H19"/>
    <mergeCell ref="H5:H8"/>
    <mergeCell ref="H9:H12"/>
    <mergeCell ref="G37:G53"/>
    <mergeCell ref="H42:H47"/>
    <mergeCell ref="H48:H51"/>
    <mergeCell ref="H37:H41"/>
    <mergeCell ref="H28:H34"/>
  </mergeCells>
  <pageMargins left="0" right="0" top="0" bottom="0" header="0" footer="0"/>
  <pageSetup paperSize="9" scale="59" orientation="portrait" r:id="rId1"/>
  <rowBreaks count="3" manualBreakCount="3">
    <brk id="21" max="18" man="1"/>
    <brk id="36" max="18" man="1"/>
    <brk id="53" max="18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2"/>
  <sheetViews>
    <sheetView showGridLines="0" tabSelected="1" zoomScale="80" zoomScaleNormal="80" workbookViewId="0">
      <pane ySplit="4" topLeftCell="A44" activePane="bottomLeft" state="frozen"/>
      <selection pane="bottomLeft" activeCell="E3" sqref="E3:E56"/>
    </sheetView>
  </sheetViews>
  <sheetFormatPr defaultRowHeight="14.25" x14ac:dyDescent="0.2"/>
  <cols>
    <col min="1" max="1" width="3" customWidth="1"/>
    <col min="2" max="6" width="2.59765625" customWidth="1"/>
    <col min="7" max="7" width="6.3984375" customWidth="1"/>
    <col min="8" max="8" width="20.69921875" customWidth="1"/>
    <col min="9" max="9" width="39.59765625" bestFit="1" customWidth="1"/>
    <col min="10" max="10" width="6" style="1" customWidth="1"/>
    <col min="11" max="12" width="6" customWidth="1"/>
    <col min="13" max="15" width="7.09765625" style="6" customWidth="1"/>
    <col min="16" max="16" width="7.796875" style="6" customWidth="1"/>
    <col min="17" max="17" width="6.19921875" customWidth="1"/>
    <col min="18" max="18" width="14.3984375" customWidth="1"/>
    <col min="19" max="19" width="9.796875" customWidth="1"/>
    <col min="21" max="21" width="2" customWidth="1"/>
    <col min="22" max="22" width="4.3984375" customWidth="1"/>
  </cols>
  <sheetData>
    <row r="1" spans="2:22" ht="22.5" customHeight="1" x14ac:dyDescent="0.2">
      <c r="I1" s="219" t="s">
        <v>93</v>
      </c>
      <c r="J1" s="219"/>
      <c r="K1" s="219"/>
      <c r="L1" s="219"/>
      <c r="M1" s="219"/>
      <c r="N1" s="219"/>
    </row>
    <row r="2" spans="2:22" ht="15" thickBot="1" x14ac:dyDescent="0.25"/>
    <row r="3" spans="2:22" ht="22.5" customHeight="1" thickBot="1" x14ac:dyDescent="0.25">
      <c r="B3" s="195" t="s">
        <v>42</v>
      </c>
      <c r="C3" s="204" t="s">
        <v>87</v>
      </c>
      <c r="D3" s="204" t="s">
        <v>44</v>
      </c>
      <c r="E3" s="204" t="s">
        <v>88</v>
      </c>
      <c r="F3" s="207" t="s">
        <v>43</v>
      </c>
      <c r="G3" s="192" t="s">
        <v>1</v>
      </c>
      <c r="H3" s="227" t="s">
        <v>2</v>
      </c>
      <c r="I3" s="210" t="s">
        <v>3</v>
      </c>
      <c r="J3" s="217" t="s">
        <v>4</v>
      </c>
      <c r="K3" s="218"/>
      <c r="L3" s="218"/>
      <c r="M3" s="220" t="s">
        <v>5</v>
      </c>
      <c r="N3" s="221"/>
      <c r="O3" s="221"/>
      <c r="P3" s="222"/>
      <c r="Q3" s="5"/>
      <c r="R3" s="5"/>
    </row>
    <row r="4" spans="2:22" s="2" customFormat="1" ht="18.75" customHeight="1" thickBot="1" x14ac:dyDescent="0.25">
      <c r="B4" s="196"/>
      <c r="C4" s="205"/>
      <c r="D4" s="205"/>
      <c r="E4" s="205"/>
      <c r="F4" s="208"/>
      <c r="G4" s="193"/>
      <c r="H4" s="228"/>
      <c r="I4" s="211"/>
      <c r="J4" s="84" t="s">
        <v>23</v>
      </c>
      <c r="K4" s="125" t="s">
        <v>24</v>
      </c>
      <c r="L4" s="93" t="s">
        <v>25</v>
      </c>
      <c r="M4" s="146" t="s">
        <v>23</v>
      </c>
      <c r="N4" s="83" t="s">
        <v>24</v>
      </c>
      <c r="O4" s="144" t="s">
        <v>25</v>
      </c>
      <c r="P4" s="82" t="s">
        <v>0</v>
      </c>
      <c r="R4" s="11"/>
      <c r="S4" s="3"/>
    </row>
    <row r="5" spans="2:22" ht="22.5" customHeight="1" x14ac:dyDescent="0.2">
      <c r="B5" s="196"/>
      <c r="C5" s="205"/>
      <c r="D5" s="205"/>
      <c r="E5" s="205"/>
      <c r="F5" s="208"/>
      <c r="G5" s="193"/>
      <c r="H5" s="200" t="s">
        <v>6</v>
      </c>
      <c r="I5" s="48" t="s">
        <v>9</v>
      </c>
      <c r="J5" s="90">
        <v>0</v>
      </c>
      <c r="K5" s="126">
        <v>1</v>
      </c>
      <c r="L5" s="94">
        <v>1</v>
      </c>
      <c r="M5" s="147">
        <f>J5*$S$5/5</f>
        <v>0</v>
      </c>
      <c r="N5" s="152">
        <f t="shared" ref="N5:O7" si="0">K5*$S$5/5</f>
        <v>41</v>
      </c>
      <c r="O5" s="54">
        <f t="shared" si="0"/>
        <v>41</v>
      </c>
      <c r="P5" s="54">
        <f>SUM(M5:O5)</f>
        <v>82</v>
      </c>
      <c r="R5" s="11" t="s">
        <v>55</v>
      </c>
      <c r="S5" s="3">
        <v>203</v>
      </c>
    </row>
    <row r="6" spans="2:22" s="2" customFormat="1" ht="22.5" customHeight="1" x14ac:dyDescent="0.2">
      <c r="B6" s="196"/>
      <c r="C6" s="205"/>
      <c r="D6" s="205"/>
      <c r="E6" s="205"/>
      <c r="F6" s="208"/>
      <c r="G6" s="193"/>
      <c r="H6" s="198"/>
      <c r="I6" s="39" t="s">
        <v>8</v>
      </c>
      <c r="J6" s="88">
        <v>2</v>
      </c>
      <c r="K6" s="127">
        <v>0</v>
      </c>
      <c r="L6" s="95">
        <v>0</v>
      </c>
      <c r="M6" s="147">
        <f t="shared" ref="M6:M7" si="1">J6*$S$5/5</f>
        <v>81</v>
      </c>
      <c r="N6" s="152">
        <f t="shared" si="0"/>
        <v>0</v>
      </c>
      <c r="O6" s="54">
        <f t="shared" si="0"/>
        <v>0</v>
      </c>
      <c r="P6" s="55">
        <f t="shared" ref="P6:P8" si="2">SUM(M6:O6)</f>
        <v>81</v>
      </c>
    </row>
    <row r="7" spans="2:22" ht="22.5" customHeight="1" x14ac:dyDescent="0.2">
      <c r="B7" s="196"/>
      <c r="C7" s="205"/>
      <c r="D7" s="205"/>
      <c r="E7" s="205"/>
      <c r="F7" s="208"/>
      <c r="G7" s="193"/>
      <c r="H7" s="198"/>
      <c r="I7" s="39" t="s">
        <v>7</v>
      </c>
      <c r="J7" s="88">
        <v>4</v>
      </c>
      <c r="K7" s="127">
        <v>4</v>
      </c>
      <c r="L7" s="95">
        <v>4</v>
      </c>
      <c r="M7" s="147">
        <f t="shared" si="1"/>
        <v>162</v>
      </c>
      <c r="N7" s="152">
        <f t="shared" si="0"/>
        <v>162</v>
      </c>
      <c r="O7" s="54">
        <f t="shared" si="0"/>
        <v>162</v>
      </c>
      <c r="P7" s="55">
        <f t="shared" si="2"/>
        <v>486</v>
      </c>
      <c r="R7" s="10" t="s">
        <v>40</v>
      </c>
      <c r="S7" s="9">
        <f>INT(S5/5)</f>
        <v>40</v>
      </c>
      <c r="T7" s="9" t="s">
        <v>17</v>
      </c>
      <c r="U7" s="9">
        <f>(S5/5-INT(S5/5))*5</f>
        <v>3</v>
      </c>
      <c r="V7" s="7" t="s">
        <v>18</v>
      </c>
    </row>
    <row r="8" spans="2:22" s="2" customFormat="1" ht="22.5" customHeight="1" x14ac:dyDescent="0.2">
      <c r="B8" s="196"/>
      <c r="C8" s="205"/>
      <c r="D8" s="205"/>
      <c r="E8" s="205"/>
      <c r="F8" s="208"/>
      <c r="G8" s="193"/>
      <c r="H8" s="198"/>
      <c r="I8" s="40" t="s">
        <v>10</v>
      </c>
      <c r="J8" s="99">
        <f>SUM(J5:J7)</f>
        <v>6</v>
      </c>
      <c r="K8" s="128">
        <f t="shared" ref="K8:L8" si="3">SUM(K5:K7)</f>
        <v>5</v>
      </c>
      <c r="L8" s="96">
        <f t="shared" si="3"/>
        <v>5</v>
      </c>
      <c r="M8" s="99">
        <f>SUM(M5:M7)</f>
        <v>243</v>
      </c>
      <c r="N8" s="128">
        <f t="shared" ref="N8:O8" si="4">SUM(N5:N7)</f>
        <v>203</v>
      </c>
      <c r="O8" s="56">
        <f t="shared" si="4"/>
        <v>203</v>
      </c>
      <c r="P8" s="56">
        <f t="shared" si="2"/>
        <v>649</v>
      </c>
      <c r="R8" s="10" t="s">
        <v>36</v>
      </c>
      <c r="S8" s="4">
        <v>9</v>
      </c>
    </row>
    <row r="9" spans="2:22" ht="22.5" customHeight="1" x14ac:dyDescent="0.2">
      <c r="B9" s="196"/>
      <c r="C9" s="205"/>
      <c r="D9" s="205"/>
      <c r="E9" s="205"/>
      <c r="F9" s="208"/>
      <c r="G9" s="193"/>
      <c r="H9" s="198" t="s">
        <v>11</v>
      </c>
      <c r="I9" s="39" t="s">
        <v>26</v>
      </c>
      <c r="J9" s="100">
        <v>3</v>
      </c>
      <c r="K9" s="129">
        <v>2</v>
      </c>
      <c r="L9" s="97">
        <v>0</v>
      </c>
      <c r="M9" s="147">
        <f>J9*$S$5/5</f>
        <v>122</v>
      </c>
      <c r="N9" s="152">
        <f t="shared" ref="N9:O11" si="5">K9*$S$5/5</f>
        <v>81</v>
      </c>
      <c r="O9" s="54">
        <f t="shared" si="5"/>
        <v>0</v>
      </c>
      <c r="P9" s="55">
        <f>SUM(M9:O9)</f>
        <v>203</v>
      </c>
      <c r="R9" s="10" t="s">
        <v>38</v>
      </c>
      <c r="S9" s="9">
        <f>S5*S8</f>
        <v>1827</v>
      </c>
    </row>
    <row r="10" spans="2:22" ht="22.5" customHeight="1" x14ac:dyDescent="0.2">
      <c r="B10" s="196"/>
      <c r="C10" s="205"/>
      <c r="D10" s="205"/>
      <c r="E10" s="205"/>
      <c r="F10" s="208"/>
      <c r="G10" s="193"/>
      <c r="H10" s="198"/>
      <c r="I10" s="39" t="s">
        <v>27</v>
      </c>
      <c r="J10" s="100">
        <v>3</v>
      </c>
      <c r="K10" s="129">
        <v>2</v>
      </c>
      <c r="L10" s="97">
        <v>2</v>
      </c>
      <c r="M10" s="147">
        <f t="shared" ref="M10:M11" si="6">J10*$S$5/5</f>
        <v>122</v>
      </c>
      <c r="N10" s="152">
        <f t="shared" si="5"/>
        <v>81</v>
      </c>
      <c r="O10" s="54">
        <f t="shared" si="5"/>
        <v>81</v>
      </c>
      <c r="P10" s="55">
        <f t="shared" ref="P10:P18" si="7">SUM(M10:O10)</f>
        <v>284</v>
      </c>
      <c r="R10" s="10" t="s">
        <v>39</v>
      </c>
      <c r="S10" s="8">
        <v>3.4722222222222203E-2</v>
      </c>
      <c r="T10" s="2"/>
      <c r="U10" s="2"/>
      <c r="V10" s="2"/>
    </row>
    <row r="11" spans="2:22" ht="22.5" customHeight="1" x14ac:dyDescent="0.2">
      <c r="B11" s="196"/>
      <c r="C11" s="205"/>
      <c r="D11" s="205"/>
      <c r="E11" s="205"/>
      <c r="F11" s="208"/>
      <c r="G11" s="193"/>
      <c r="H11" s="198"/>
      <c r="I11" s="39" t="s">
        <v>28</v>
      </c>
      <c r="J11" s="100">
        <v>3</v>
      </c>
      <c r="K11" s="129">
        <v>2</v>
      </c>
      <c r="L11" s="97">
        <v>0</v>
      </c>
      <c r="M11" s="147">
        <f t="shared" si="6"/>
        <v>122</v>
      </c>
      <c r="N11" s="152">
        <f t="shared" si="5"/>
        <v>81</v>
      </c>
      <c r="O11" s="54">
        <f t="shared" si="5"/>
        <v>0</v>
      </c>
      <c r="P11" s="55">
        <f t="shared" si="7"/>
        <v>203</v>
      </c>
      <c r="R11" s="10" t="s">
        <v>37</v>
      </c>
      <c r="S11" s="8">
        <f>S8*S10</f>
        <v>0.3125</v>
      </c>
    </row>
    <row r="12" spans="2:22" ht="22.5" customHeight="1" x14ac:dyDescent="0.2">
      <c r="B12" s="196"/>
      <c r="C12" s="205"/>
      <c r="D12" s="205"/>
      <c r="E12" s="205"/>
      <c r="F12" s="208"/>
      <c r="G12" s="193"/>
      <c r="H12" s="198"/>
      <c r="I12" s="40" t="s">
        <v>10</v>
      </c>
      <c r="J12" s="99">
        <f>SUM(J9:J11)</f>
        <v>9</v>
      </c>
      <c r="K12" s="128">
        <f t="shared" ref="K12:O12" si="8">SUM(K9:K11)</f>
        <v>6</v>
      </c>
      <c r="L12" s="96">
        <f t="shared" si="8"/>
        <v>2</v>
      </c>
      <c r="M12" s="99">
        <f t="shared" si="8"/>
        <v>366</v>
      </c>
      <c r="N12" s="128">
        <f t="shared" si="8"/>
        <v>243</v>
      </c>
      <c r="O12" s="56">
        <f t="shared" si="8"/>
        <v>81</v>
      </c>
      <c r="P12" s="56">
        <f t="shared" si="7"/>
        <v>690</v>
      </c>
      <c r="R12" s="10" t="s">
        <v>41</v>
      </c>
      <c r="S12" s="8">
        <f>S5*S11</f>
        <v>63.4375</v>
      </c>
    </row>
    <row r="13" spans="2:22" s="2" customFormat="1" ht="22.5" customHeight="1" x14ac:dyDescent="0.2">
      <c r="B13" s="196"/>
      <c r="C13" s="205"/>
      <c r="D13" s="205"/>
      <c r="E13" s="205"/>
      <c r="F13" s="208"/>
      <c r="G13" s="193"/>
      <c r="H13" s="198" t="s">
        <v>12</v>
      </c>
      <c r="I13" s="39" t="s">
        <v>13</v>
      </c>
      <c r="J13" s="100">
        <v>4</v>
      </c>
      <c r="K13" s="129">
        <v>4</v>
      </c>
      <c r="L13" s="97">
        <v>4</v>
      </c>
      <c r="M13" s="147">
        <f t="shared" ref="M13:O13" si="9">J13*$S$5/5</f>
        <v>162</v>
      </c>
      <c r="N13" s="152">
        <f t="shared" si="9"/>
        <v>162</v>
      </c>
      <c r="O13" s="54">
        <f t="shared" si="9"/>
        <v>162</v>
      </c>
      <c r="P13" s="55">
        <f t="shared" si="7"/>
        <v>486</v>
      </c>
    </row>
    <row r="14" spans="2:22" ht="22.5" customHeight="1" x14ac:dyDescent="0.2">
      <c r="B14" s="196"/>
      <c r="C14" s="205"/>
      <c r="D14" s="205"/>
      <c r="E14" s="205"/>
      <c r="F14" s="208"/>
      <c r="G14" s="193"/>
      <c r="H14" s="198"/>
      <c r="I14" s="40" t="s">
        <v>10</v>
      </c>
      <c r="J14" s="99">
        <f t="shared" ref="J14:L14" si="10">SUM(J13)</f>
        <v>4</v>
      </c>
      <c r="K14" s="128">
        <f t="shared" si="10"/>
        <v>4</v>
      </c>
      <c r="L14" s="96">
        <f t="shared" si="10"/>
        <v>4</v>
      </c>
      <c r="M14" s="99">
        <f>SUM(M13)</f>
        <v>162</v>
      </c>
      <c r="N14" s="128">
        <f t="shared" ref="N14:O14" si="11">SUM(N13)</f>
        <v>162</v>
      </c>
      <c r="O14" s="56">
        <f t="shared" si="11"/>
        <v>162</v>
      </c>
      <c r="P14" s="56">
        <f t="shared" si="7"/>
        <v>486</v>
      </c>
    </row>
    <row r="15" spans="2:22" s="2" customFormat="1" ht="22.5" customHeight="1" x14ac:dyDescent="0.2">
      <c r="B15" s="196"/>
      <c r="C15" s="205"/>
      <c r="D15" s="205"/>
      <c r="E15" s="205"/>
      <c r="F15" s="208"/>
      <c r="G15" s="193"/>
      <c r="H15" s="198" t="s">
        <v>14</v>
      </c>
      <c r="I15" s="39" t="s">
        <v>29</v>
      </c>
      <c r="J15" s="100">
        <v>1</v>
      </c>
      <c r="K15" s="129">
        <v>0</v>
      </c>
      <c r="L15" s="97">
        <v>0</v>
      </c>
      <c r="M15" s="147">
        <f t="shared" ref="M15:O18" si="12">J15*$S$5/5</f>
        <v>41</v>
      </c>
      <c r="N15" s="152">
        <f t="shared" si="12"/>
        <v>0</v>
      </c>
      <c r="O15" s="54">
        <f t="shared" si="12"/>
        <v>0</v>
      </c>
      <c r="P15" s="55">
        <f t="shared" si="7"/>
        <v>41</v>
      </c>
    </row>
    <row r="16" spans="2:22" s="2" customFormat="1" ht="22.5" customHeight="1" x14ac:dyDescent="0.2">
      <c r="B16" s="196"/>
      <c r="C16" s="205"/>
      <c r="D16" s="205"/>
      <c r="E16" s="205"/>
      <c r="F16" s="208"/>
      <c r="G16" s="193"/>
      <c r="H16" s="198"/>
      <c r="I16" s="39" t="s">
        <v>16</v>
      </c>
      <c r="J16" s="100">
        <v>1</v>
      </c>
      <c r="K16" s="129">
        <v>2</v>
      </c>
      <c r="L16" s="97">
        <v>0</v>
      </c>
      <c r="M16" s="147">
        <f t="shared" si="12"/>
        <v>41</v>
      </c>
      <c r="N16" s="152">
        <f t="shared" si="12"/>
        <v>81</v>
      </c>
      <c r="O16" s="54">
        <f t="shared" si="12"/>
        <v>0</v>
      </c>
      <c r="P16" s="55">
        <f t="shared" si="7"/>
        <v>122</v>
      </c>
    </row>
    <row r="17" spans="2:16" s="2" customFormat="1" ht="22.5" customHeight="1" x14ac:dyDescent="0.2">
      <c r="B17" s="196"/>
      <c r="C17" s="205"/>
      <c r="D17" s="205"/>
      <c r="E17" s="205"/>
      <c r="F17" s="208"/>
      <c r="G17" s="193"/>
      <c r="H17" s="198"/>
      <c r="I17" s="39" t="s">
        <v>15</v>
      </c>
      <c r="J17" s="100">
        <v>1</v>
      </c>
      <c r="K17" s="129">
        <v>2</v>
      </c>
      <c r="L17" s="97">
        <v>0</v>
      </c>
      <c r="M17" s="147">
        <f t="shared" si="12"/>
        <v>41</v>
      </c>
      <c r="N17" s="152">
        <f t="shared" si="12"/>
        <v>81</v>
      </c>
      <c r="O17" s="54">
        <f t="shared" si="12"/>
        <v>0</v>
      </c>
      <c r="P17" s="55">
        <f t="shared" si="7"/>
        <v>122</v>
      </c>
    </row>
    <row r="18" spans="2:16" s="2" customFormat="1" ht="22.5" customHeight="1" x14ac:dyDescent="0.2">
      <c r="B18" s="196"/>
      <c r="C18" s="205"/>
      <c r="D18" s="205"/>
      <c r="E18" s="205"/>
      <c r="F18" s="208"/>
      <c r="G18" s="193"/>
      <c r="H18" s="198"/>
      <c r="I18" s="39" t="s">
        <v>30</v>
      </c>
      <c r="J18" s="100">
        <v>1</v>
      </c>
      <c r="K18" s="129">
        <v>0</v>
      </c>
      <c r="L18" s="97">
        <v>0</v>
      </c>
      <c r="M18" s="147">
        <f t="shared" si="12"/>
        <v>41</v>
      </c>
      <c r="N18" s="152">
        <f t="shared" si="12"/>
        <v>0</v>
      </c>
      <c r="O18" s="54">
        <f t="shared" si="12"/>
        <v>0</v>
      </c>
      <c r="P18" s="55">
        <f t="shared" si="7"/>
        <v>41</v>
      </c>
    </row>
    <row r="19" spans="2:16" ht="22.5" customHeight="1" x14ac:dyDescent="0.2">
      <c r="B19" s="196"/>
      <c r="C19" s="205"/>
      <c r="D19" s="205"/>
      <c r="E19" s="205"/>
      <c r="F19" s="208"/>
      <c r="G19" s="193"/>
      <c r="H19" s="199"/>
      <c r="I19" s="41" t="s">
        <v>10</v>
      </c>
      <c r="J19" s="99">
        <f>SUM(J15:J18)</f>
        <v>4</v>
      </c>
      <c r="K19" s="128">
        <f t="shared" ref="K19:O19" si="13">SUM(K15:K18)</f>
        <v>4</v>
      </c>
      <c r="L19" s="96">
        <f t="shared" si="13"/>
        <v>0</v>
      </c>
      <c r="M19" s="99">
        <f t="shared" si="13"/>
        <v>164</v>
      </c>
      <c r="N19" s="128">
        <f t="shared" si="13"/>
        <v>162</v>
      </c>
      <c r="O19" s="56">
        <f t="shared" si="13"/>
        <v>0</v>
      </c>
      <c r="P19" s="56">
        <f>SUM(M19:O19)</f>
        <v>326</v>
      </c>
    </row>
    <row r="20" spans="2:16" ht="22.5" customHeight="1" x14ac:dyDescent="0.2">
      <c r="B20" s="196"/>
      <c r="C20" s="205"/>
      <c r="D20" s="205"/>
      <c r="E20" s="205"/>
      <c r="F20" s="208"/>
      <c r="G20" s="193"/>
      <c r="H20" s="45"/>
      <c r="I20" s="36" t="s">
        <v>56</v>
      </c>
      <c r="J20" s="101">
        <f>SUM(J19,J14,J12,J8)</f>
        <v>23</v>
      </c>
      <c r="K20" s="130">
        <f t="shared" ref="K20:O20" si="14">SUM(K19,K14,K12,K8)</f>
        <v>19</v>
      </c>
      <c r="L20" s="98">
        <f t="shared" si="14"/>
        <v>11</v>
      </c>
      <c r="M20" s="101">
        <f t="shared" si="14"/>
        <v>935</v>
      </c>
      <c r="N20" s="130">
        <f t="shared" si="14"/>
        <v>770</v>
      </c>
      <c r="O20" s="29">
        <f t="shared" si="14"/>
        <v>446</v>
      </c>
      <c r="P20" s="29">
        <f>SUM(M20:O20)</f>
        <v>2151</v>
      </c>
    </row>
    <row r="21" spans="2:16" ht="22.5" customHeight="1" thickBot="1" x14ac:dyDescent="0.25">
      <c r="B21" s="196"/>
      <c r="C21" s="205"/>
      <c r="D21" s="205"/>
      <c r="E21" s="205"/>
      <c r="F21" s="208"/>
      <c r="G21" s="193"/>
      <c r="H21" s="64"/>
      <c r="I21" s="65" t="s">
        <v>57</v>
      </c>
      <c r="J21" s="107">
        <f t="shared" ref="J21:O21" si="15">J20*$S$10</f>
        <v>0.79861111111111105</v>
      </c>
      <c r="K21" s="140">
        <f t="shared" si="15"/>
        <v>0.65972222222222199</v>
      </c>
      <c r="L21" s="121">
        <f t="shared" si="15"/>
        <v>0.38194444444444398</v>
      </c>
      <c r="M21" s="91">
        <f t="shared" si="15"/>
        <v>32.4652777777778</v>
      </c>
      <c r="N21" s="131">
        <f t="shared" si="15"/>
        <v>26.7361111111111</v>
      </c>
      <c r="O21" s="24">
        <f t="shared" si="15"/>
        <v>15.4861111111111</v>
      </c>
      <c r="P21" s="53">
        <f>SUM(M21:O21)</f>
        <v>74.6875</v>
      </c>
    </row>
    <row r="22" spans="2:16" ht="22.5" customHeight="1" x14ac:dyDescent="0.2">
      <c r="B22" s="196"/>
      <c r="C22" s="205"/>
      <c r="D22" s="205"/>
      <c r="E22" s="205"/>
      <c r="F22" s="208"/>
      <c r="G22" s="195" t="s">
        <v>19</v>
      </c>
      <c r="H22" s="212" t="s">
        <v>20</v>
      </c>
      <c r="I22" s="42" t="s">
        <v>21</v>
      </c>
      <c r="J22" s="102">
        <v>2</v>
      </c>
      <c r="K22" s="132">
        <v>2</v>
      </c>
      <c r="L22" s="112">
        <v>2</v>
      </c>
      <c r="M22" s="147">
        <f t="shared" ref="M22:O22" si="16">J22*$S$5/5</f>
        <v>81</v>
      </c>
      <c r="N22" s="152">
        <f t="shared" si="16"/>
        <v>81</v>
      </c>
      <c r="O22" s="54">
        <f t="shared" si="16"/>
        <v>81</v>
      </c>
      <c r="P22" s="66">
        <f t="shared" ref="P22:P26" si="17">SUM(M22:O22)</f>
        <v>243</v>
      </c>
    </row>
    <row r="23" spans="2:16" ht="22.5" customHeight="1" x14ac:dyDescent="0.2">
      <c r="B23" s="196"/>
      <c r="C23" s="205"/>
      <c r="D23" s="205"/>
      <c r="E23" s="205"/>
      <c r="F23" s="208"/>
      <c r="G23" s="196"/>
      <c r="H23" s="213"/>
      <c r="I23" s="50" t="s">
        <v>10</v>
      </c>
      <c r="J23" s="103">
        <f>SUM(J22:J22)</f>
        <v>2</v>
      </c>
      <c r="K23" s="133">
        <f t="shared" ref="K23:L23" si="18">SUM(K22:K22)</f>
        <v>2</v>
      </c>
      <c r="L23" s="113">
        <f t="shared" si="18"/>
        <v>2</v>
      </c>
      <c r="M23" s="148">
        <f>SUM(M22)</f>
        <v>81</v>
      </c>
      <c r="N23" s="153">
        <f t="shared" ref="N23:O23" si="19">SUM(N22)</f>
        <v>81</v>
      </c>
      <c r="O23" s="57">
        <f t="shared" si="19"/>
        <v>81</v>
      </c>
      <c r="P23" s="57">
        <f t="shared" si="17"/>
        <v>243</v>
      </c>
    </row>
    <row r="24" spans="2:16" ht="22.5" customHeight="1" x14ac:dyDescent="0.2">
      <c r="B24" s="196"/>
      <c r="C24" s="205"/>
      <c r="D24" s="205"/>
      <c r="E24" s="205"/>
      <c r="F24" s="208"/>
      <c r="G24" s="196"/>
      <c r="H24" s="214" t="s">
        <v>84</v>
      </c>
      <c r="I24" s="43" t="s">
        <v>35</v>
      </c>
      <c r="J24" s="92">
        <v>1</v>
      </c>
      <c r="K24" s="134">
        <v>1</v>
      </c>
      <c r="L24" s="114">
        <v>0</v>
      </c>
      <c r="M24" s="147">
        <f t="shared" ref="M24:O26" si="20">J24*$S$5/5</f>
        <v>41</v>
      </c>
      <c r="N24" s="152">
        <f t="shared" si="20"/>
        <v>41</v>
      </c>
      <c r="O24" s="54">
        <f t="shared" si="20"/>
        <v>0</v>
      </c>
      <c r="P24" s="55">
        <f t="shared" si="17"/>
        <v>82</v>
      </c>
    </row>
    <row r="25" spans="2:16" ht="22.5" customHeight="1" x14ac:dyDescent="0.2">
      <c r="B25" s="196"/>
      <c r="C25" s="205"/>
      <c r="D25" s="205"/>
      <c r="E25" s="205"/>
      <c r="F25" s="208"/>
      <c r="G25" s="196"/>
      <c r="H25" s="215"/>
      <c r="I25" s="43" t="s">
        <v>33</v>
      </c>
      <c r="J25" s="92">
        <v>1</v>
      </c>
      <c r="K25" s="134">
        <v>1</v>
      </c>
      <c r="L25" s="114">
        <v>0</v>
      </c>
      <c r="M25" s="147">
        <f t="shared" si="20"/>
        <v>41</v>
      </c>
      <c r="N25" s="152">
        <f t="shared" si="20"/>
        <v>41</v>
      </c>
      <c r="O25" s="54">
        <f t="shared" si="20"/>
        <v>0</v>
      </c>
      <c r="P25" s="55">
        <f t="shared" si="17"/>
        <v>82</v>
      </c>
    </row>
    <row r="26" spans="2:16" ht="22.5" customHeight="1" x14ac:dyDescent="0.2">
      <c r="B26" s="196"/>
      <c r="C26" s="205"/>
      <c r="D26" s="205"/>
      <c r="E26" s="205"/>
      <c r="F26" s="208"/>
      <c r="G26" s="196"/>
      <c r="H26" s="215"/>
      <c r="I26" s="43" t="s">
        <v>34</v>
      </c>
      <c r="J26" s="92">
        <v>1</v>
      </c>
      <c r="K26" s="134">
        <v>1</v>
      </c>
      <c r="L26" s="114">
        <v>0</v>
      </c>
      <c r="M26" s="147">
        <f t="shared" si="20"/>
        <v>41</v>
      </c>
      <c r="N26" s="152">
        <f t="shared" si="20"/>
        <v>41</v>
      </c>
      <c r="O26" s="54">
        <f t="shared" si="20"/>
        <v>0</v>
      </c>
      <c r="P26" s="55">
        <f t="shared" si="17"/>
        <v>82</v>
      </c>
    </row>
    <row r="27" spans="2:16" ht="22.5" customHeight="1" x14ac:dyDescent="0.2">
      <c r="B27" s="196"/>
      <c r="C27" s="205"/>
      <c r="D27" s="205"/>
      <c r="E27" s="205"/>
      <c r="F27" s="208"/>
      <c r="G27" s="196"/>
      <c r="H27" s="216"/>
      <c r="I27" s="50" t="s">
        <v>10</v>
      </c>
      <c r="J27" s="103">
        <f t="shared" ref="J27:O27" si="21">SUM(J24:J26)</f>
        <v>3</v>
      </c>
      <c r="K27" s="133">
        <f t="shared" si="21"/>
        <v>3</v>
      </c>
      <c r="L27" s="113">
        <f t="shared" si="21"/>
        <v>0</v>
      </c>
      <c r="M27" s="148">
        <f t="shared" si="21"/>
        <v>123</v>
      </c>
      <c r="N27" s="153">
        <f t="shared" si="21"/>
        <v>123</v>
      </c>
      <c r="O27" s="57">
        <f t="shared" si="21"/>
        <v>0</v>
      </c>
      <c r="P27" s="57">
        <f>SUM(M27:O27)</f>
        <v>246</v>
      </c>
    </row>
    <row r="28" spans="2:16" ht="22.5" customHeight="1" x14ac:dyDescent="0.2">
      <c r="B28" s="196"/>
      <c r="C28" s="205"/>
      <c r="D28" s="205"/>
      <c r="E28" s="205"/>
      <c r="F28" s="208"/>
      <c r="G28" s="196"/>
      <c r="H28" s="215" t="s">
        <v>22</v>
      </c>
      <c r="I28" s="43" t="s">
        <v>53</v>
      </c>
      <c r="J28" s="92">
        <v>2</v>
      </c>
      <c r="K28" s="134">
        <v>2</v>
      </c>
      <c r="L28" s="114">
        <v>0</v>
      </c>
      <c r="M28" s="147">
        <f t="shared" ref="M28:O33" si="22">J28*$S$5/5</f>
        <v>81</v>
      </c>
      <c r="N28" s="152">
        <f t="shared" si="22"/>
        <v>81</v>
      </c>
      <c r="O28" s="54">
        <f t="shared" si="22"/>
        <v>0</v>
      </c>
      <c r="P28" s="55">
        <f t="shared" ref="P28:P33" si="23">SUM(M28:O28)</f>
        <v>162</v>
      </c>
    </row>
    <row r="29" spans="2:16" ht="22.5" customHeight="1" x14ac:dyDescent="0.2">
      <c r="B29" s="196"/>
      <c r="C29" s="205"/>
      <c r="D29" s="205"/>
      <c r="E29" s="205"/>
      <c r="F29" s="208"/>
      <c r="G29" s="196"/>
      <c r="H29" s="215"/>
      <c r="I29" s="43" t="s">
        <v>58</v>
      </c>
      <c r="J29" s="92">
        <v>0</v>
      </c>
      <c r="K29" s="134">
        <v>2</v>
      </c>
      <c r="L29" s="114">
        <v>2</v>
      </c>
      <c r="M29" s="147">
        <f t="shared" si="22"/>
        <v>0</v>
      </c>
      <c r="N29" s="152">
        <f t="shared" si="22"/>
        <v>81</v>
      </c>
      <c r="O29" s="54">
        <f t="shared" si="22"/>
        <v>81</v>
      </c>
      <c r="P29" s="55">
        <f t="shared" si="23"/>
        <v>162</v>
      </c>
    </row>
    <row r="30" spans="2:16" ht="22.5" customHeight="1" x14ac:dyDescent="0.2">
      <c r="B30" s="196"/>
      <c r="C30" s="205"/>
      <c r="D30" s="205"/>
      <c r="E30" s="205"/>
      <c r="F30" s="208"/>
      <c r="G30" s="196"/>
      <c r="H30" s="215"/>
      <c r="I30" s="43" t="s">
        <v>78</v>
      </c>
      <c r="J30" s="92">
        <v>0</v>
      </c>
      <c r="K30" s="134">
        <v>1</v>
      </c>
      <c r="L30" s="114">
        <v>1</v>
      </c>
      <c r="M30" s="147">
        <f t="shared" si="22"/>
        <v>0</v>
      </c>
      <c r="N30" s="152">
        <f t="shared" si="22"/>
        <v>41</v>
      </c>
      <c r="O30" s="54">
        <f t="shared" si="22"/>
        <v>41</v>
      </c>
      <c r="P30" s="55">
        <f t="shared" si="23"/>
        <v>82</v>
      </c>
    </row>
    <row r="31" spans="2:16" ht="22.5" customHeight="1" x14ac:dyDescent="0.2">
      <c r="B31" s="196"/>
      <c r="C31" s="205"/>
      <c r="D31" s="205"/>
      <c r="E31" s="205"/>
      <c r="F31" s="208"/>
      <c r="G31" s="196"/>
      <c r="H31" s="215"/>
      <c r="I31" s="43" t="s">
        <v>32</v>
      </c>
      <c r="J31" s="92">
        <v>3</v>
      </c>
      <c r="K31" s="134">
        <v>2</v>
      </c>
      <c r="L31" s="114">
        <v>0</v>
      </c>
      <c r="M31" s="147">
        <f t="shared" si="22"/>
        <v>122</v>
      </c>
      <c r="N31" s="152">
        <f t="shared" si="22"/>
        <v>81</v>
      </c>
      <c r="O31" s="54">
        <f t="shared" si="22"/>
        <v>0</v>
      </c>
      <c r="P31" s="55">
        <f t="shared" si="23"/>
        <v>203</v>
      </c>
    </row>
    <row r="32" spans="2:16" ht="22.5" customHeight="1" x14ac:dyDescent="0.2">
      <c r="B32" s="196"/>
      <c r="C32" s="205"/>
      <c r="D32" s="205"/>
      <c r="E32" s="205"/>
      <c r="F32" s="208"/>
      <c r="G32" s="196"/>
      <c r="H32" s="215"/>
      <c r="I32" s="43" t="s">
        <v>54</v>
      </c>
      <c r="J32" s="92">
        <v>2</v>
      </c>
      <c r="K32" s="134">
        <v>2</v>
      </c>
      <c r="L32" s="114">
        <v>2</v>
      </c>
      <c r="M32" s="147">
        <f t="shared" si="22"/>
        <v>81</v>
      </c>
      <c r="N32" s="152">
        <f t="shared" si="22"/>
        <v>81</v>
      </c>
      <c r="O32" s="54">
        <f t="shared" si="22"/>
        <v>81</v>
      </c>
      <c r="P32" s="55">
        <f t="shared" si="23"/>
        <v>243</v>
      </c>
    </row>
    <row r="33" spans="2:16" ht="22.5" customHeight="1" x14ac:dyDescent="0.2">
      <c r="B33" s="196"/>
      <c r="C33" s="205"/>
      <c r="D33" s="205"/>
      <c r="E33" s="205"/>
      <c r="F33" s="208"/>
      <c r="G33" s="196"/>
      <c r="H33" s="215"/>
      <c r="I33" s="43" t="s">
        <v>31</v>
      </c>
      <c r="J33" s="92">
        <v>2</v>
      </c>
      <c r="K33" s="134">
        <v>1</v>
      </c>
      <c r="L33" s="114">
        <v>1</v>
      </c>
      <c r="M33" s="147">
        <f t="shared" si="22"/>
        <v>81</v>
      </c>
      <c r="N33" s="152">
        <f t="shared" si="22"/>
        <v>41</v>
      </c>
      <c r="O33" s="54">
        <f t="shared" si="22"/>
        <v>41</v>
      </c>
      <c r="P33" s="55">
        <f t="shared" si="23"/>
        <v>163</v>
      </c>
    </row>
    <row r="34" spans="2:16" ht="22.5" customHeight="1" x14ac:dyDescent="0.2">
      <c r="B34" s="196"/>
      <c r="C34" s="205"/>
      <c r="D34" s="205"/>
      <c r="E34" s="205"/>
      <c r="F34" s="208"/>
      <c r="G34" s="196"/>
      <c r="H34" s="216"/>
      <c r="I34" s="50" t="s">
        <v>10</v>
      </c>
      <c r="J34" s="103">
        <f>SUM(J28:J33)</f>
        <v>9</v>
      </c>
      <c r="K34" s="133">
        <f t="shared" ref="K34:O34" si="24">SUM(K28:K33)</f>
        <v>10</v>
      </c>
      <c r="L34" s="113">
        <f t="shared" si="24"/>
        <v>6</v>
      </c>
      <c r="M34" s="103">
        <f t="shared" si="24"/>
        <v>365</v>
      </c>
      <c r="N34" s="133">
        <f t="shared" si="24"/>
        <v>406</v>
      </c>
      <c r="O34" s="145">
        <f t="shared" si="24"/>
        <v>244</v>
      </c>
      <c r="P34" s="57">
        <f>SUM(M34:O34)</f>
        <v>1015</v>
      </c>
    </row>
    <row r="35" spans="2:16" ht="22.5" customHeight="1" x14ac:dyDescent="0.2">
      <c r="B35" s="196"/>
      <c r="C35" s="205"/>
      <c r="D35" s="205"/>
      <c r="E35" s="205"/>
      <c r="F35" s="208"/>
      <c r="G35" s="196"/>
      <c r="H35" s="49"/>
      <c r="I35" s="51" t="s">
        <v>59</v>
      </c>
      <c r="J35" s="104">
        <f t="shared" ref="J35:O35" si="25">SUM(J34,J27,J23)</f>
        <v>14</v>
      </c>
      <c r="K35" s="135">
        <f t="shared" si="25"/>
        <v>15</v>
      </c>
      <c r="L35" s="115">
        <f t="shared" si="25"/>
        <v>8</v>
      </c>
      <c r="M35" s="104">
        <f t="shared" si="25"/>
        <v>569</v>
      </c>
      <c r="N35" s="135">
        <f t="shared" si="25"/>
        <v>610</v>
      </c>
      <c r="O35" s="52">
        <f t="shared" si="25"/>
        <v>325</v>
      </c>
      <c r="P35" s="58">
        <f>SUM(M35:O35)</f>
        <v>1504</v>
      </c>
    </row>
    <row r="36" spans="2:16" ht="22.5" customHeight="1" thickBot="1" x14ac:dyDescent="0.25">
      <c r="B36" s="196"/>
      <c r="C36" s="205"/>
      <c r="D36" s="205"/>
      <c r="E36" s="205"/>
      <c r="F36" s="208"/>
      <c r="G36" s="197"/>
      <c r="H36" s="35"/>
      <c r="I36" s="37" t="s">
        <v>60</v>
      </c>
      <c r="J36" s="91">
        <f t="shared" ref="J36:O36" si="26">J35*$S$10</f>
        <v>0.48611111111111099</v>
      </c>
      <c r="K36" s="131">
        <f t="shared" si="26"/>
        <v>0.52083333333333304</v>
      </c>
      <c r="L36" s="111">
        <f t="shared" si="26"/>
        <v>0.27777777777777801</v>
      </c>
      <c r="M36" s="91">
        <f t="shared" si="26"/>
        <v>19.7569444444444</v>
      </c>
      <c r="N36" s="131">
        <f t="shared" si="26"/>
        <v>21.1805555555555</v>
      </c>
      <c r="O36" s="24">
        <f t="shared" si="26"/>
        <v>11.2847222222222</v>
      </c>
      <c r="P36" s="24">
        <f>SUM(M36:O36)</f>
        <v>52.222222222222101</v>
      </c>
    </row>
    <row r="37" spans="2:16" ht="22.5" customHeight="1" x14ac:dyDescent="0.2">
      <c r="B37" s="196"/>
      <c r="C37" s="205"/>
      <c r="D37" s="205"/>
      <c r="E37" s="205"/>
      <c r="F37" s="208"/>
      <c r="G37" s="201" t="s">
        <v>89</v>
      </c>
      <c r="H37" s="224" t="s">
        <v>97</v>
      </c>
      <c r="I37" s="25" t="s">
        <v>46</v>
      </c>
      <c r="J37" s="87">
        <v>3</v>
      </c>
      <c r="K37" s="136">
        <v>0</v>
      </c>
      <c r="L37" s="156">
        <v>0</v>
      </c>
      <c r="M37" s="161">
        <f t="shared" ref="M37:O39" si="27">J37*$S$5/5</f>
        <v>122</v>
      </c>
      <c r="N37" s="152">
        <f t="shared" si="27"/>
        <v>0</v>
      </c>
      <c r="O37" s="54">
        <f t="shared" si="27"/>
        <v>0</v>
      </c>
      <c r="P37" s="54">
        <f t="shared" ref="P37:P52" si="28">SUM(M37:O37)</f>
        <v>122</v>
      </c>
    </row>
    <row r="38" spans="2:16" ht="22.5" customHeight="1" x14ac:dyDescent="0.2">
      <c r="B38" s="196"/>
      <c r="C38" s="205"/>
      <c r="D38" s="205"/>
      <c r="E38" s="205"/>
      <c r="F38" s="208"/>
      <c r="G38" s="202"/>
      <c r="H38" s="224"/>
      <c r="I38" s="26" t="s">
        <v>96</v>
      </c>
      <c r="J38" s="92">
        <v>0</v>
      </c>
      <c r="K38" s="134">
        <v>2</v>
      </c>
      <c r="L38" s="157">
        <v>0</v>
      </c>
      <c r="M38" s="162">
        <f t="shared" si="27"/>
        <v>0</v>
      </c>
      <c r="N38" s="152">
        <f t="shared" si="27"/>
        <v>81</v>
      </c>
      <c r="O38" s="54">
        <f t="shared" si="27"/>
        <v>0</v>
      </c>
      <c r="P38" s="55">
        <f t="shared" si="28"/>
        <v>81</v>
      </c>
    </row>
    <row r="39" spans="2:16" ht="22.5" customHeight="1" x14ac:dyDescent="0.2">
      <c r="B39" s="196"/>
      <c r="C39" s="205"/>
      <c r="D39" s="205"/>
      <c r="E39" s="205"/>
      <c r="F39" s="208"/>
      <c r="G39" s="202"/>
      <c r="H39" s="224"/>
      <c r="I39" s="26" t="s">
        <v>45</v>
      </c>
      <c r="J39" s="88">
        <v>2</v>
      </c>
      <c r="K39" s="127">
        <v>0</v>
      </c>
      <c r="L39" s="158">
        <v>0</v>
      </c>
      <c r="M39" s="147">
        <f t="shared" si="27"/>
        <v>81</v>
      </c>
      <c r="N39" s="152">
        <f t="shared" si="27"/>
        <v>0</v>
      </c>
      <c r="O39" s="54">
        <f t="shared" si="27"/>
        <v>0</v>
      </c>
      <c r="P39" s="55">
        <f t="shared" si="28"/>
        <v>81</v>
      </c>
    </row>
    <row r="40" spans="2:16" ht="22.5" customHeight="1" x14ac:dyDescent="0.2">
      <c r="B40" s="196"/>
      <c r="C40" s="205"/>
      <c r="D40" s="205"/>
      <c r="E40" s="205"/>
      <c r="F40" s="208"/>
      <c r="G40" s="202"/>
      <c r="H40" s="225"/>
      <c r="I40" s="27" t="s">
        <v>10</v>
      </c>
      <c r="J40" s="89">
        <f t="shared" ref="J40:O40" si="29">SUM(J37:J39)</f>
        <v>5</v>
      </c>
      <c r="K40" s="137">
        <f t="shared" si="29"/>
        <v>2</v>
      </c>
      <c r="L40" s="22">
        <f t="shared" si="29"/>
        <v>0</v>
      </c>
      <c r="M40" s="89">
        <f t="shared" si="29"/>
        <v>203</v>
      </c>
      <c r="N40" s="137">
        <f t="shared" si="29"/>
        <v>81</v>
      </c>
      <c r="O40" s="22">
        <f t="shared" si="29"/>
        <v>0</v>
      </c>
      <c r="P40" s="59">
        <f t="shared" si="28"/>
        <v>284</v>
      </c>
    </row>
    <row r="41" spans="2:16" ht="22.5" customHeight="1" x14ac:dyDescent="0.2">
      <c r="B41" s="196"/>
      <c r="C41" s="205"/>
      <c r="D41" s="205"/>
      <c r="E41" s="205"/>
      <c r="F41" s="208"/>
      <c r="G41" s="202"/>
      <c r="H41" s="223" t="s">
        <v>100</v>
      </c>
      <c r="I41" s="26" t="s">
        <v>101</v>
      </c>
      <c r="J41" s="92">
        <v>0</v>
      </c>
      <c r="K41" s="134">
        <v>3</v>
      </c>
      <c r="L41" s="157">
        <v>0</v>
      </c>
      <c r="M41" s="147">
        <f t="shared" ref="M41:O43" si="30">J41*$S$5/5</f>
        <v>0</v>
      </c>
      <c r="N41" s="152">
        <f t="shared" si="30"/>
        <v>122</v>
      </c>
      <c r="O41" s="54">
        <f t="shared" si="30"/>
        <v>0</v>
      </c>
      <c r="P41" s="55">
        <f t="shared" ref="P41:P44" si="31">SUM(M41:O41)</f>
        <v>122</v>
      </c>
    </row>
    <row r="42" spans="2:16" ht="22.5" customHeight="1" x14ac:dyDescent="0.2">
      <c r="B42" s="196"/>
      <c r="C42" s="205"/>
      <c r="D42" s="205"/>
      <c r="E42" s="205"/>
      <c r="F42" s="208"/>
      <c r="G42" s="202"/>
      <c r="H42" s="224"/>
      <c r="I42" s="26" t="s">
        <v>102</v>
      </c>
      <c r="J42" s="92">
        <v>0</v>
      </c>
      <c r="K42" s="134">
        <v>0</v>
      </c>
      <c r="L42" s="157">
        <v>4</v>
      </c>
      <c r="M42" s="147">
        <f t="shared" si="30"/>
        <v>0</v>
      </c>
      <c r="N42" s="152">
        <f t="shared" si="30"/>
        <v>0</v>
      </c>
      <c r="O42" s="54">
        <f t="shared" si="30"/>
        <v>162</v>
      </c>
      <c r="P42" s="55">
        <f t="shared" si="31"/>
        <v>162</v>
      </c>
    </row>
    <row r="43" spans="2:16" ht="22.5" customHeight="1" x14ac:dyDescent="0.2">
      <c r="B43" s="196"/>
      <c r="C43" s="205"/>
      <c r="D43" s="205"/>
      <c r="E43" s="205"/>
      <c r="F43" s="208"/>
      <c r="G43" s="202"/>
      <c r="H43" s="224"/>
      <c r="I43" s="26" t="s">
        <v>80</v>
      </c>
      <c r="J43" s="92">
        <v>0</v>
      </c>
      <c r="K43" s="134">
        <v>0</v>
      </c>
      <c r="L43" s="157">
        <v>2</v>
      </c>
      <c r="M43" s="147">
        <f t="shared" si="30"/>
        <v>0</v>
      </c>
      <c r="N43" s="152">
        <f t="shared" si="30"/>
        <v>0</v>
      </c>
      <c r="O43" s="54">
        <f t="shared" si="30"/>
        <v>81</v>
      </c>
      <c r="P43" s="55">
        <f t="shared" si="31"/>
        <v>81</v>
      </c>
    </row>
    <row r="44" spans="2:16" ht="22.5" customHeight="1" x14ac:dyDescent="0.2">
      <c r="B44" s="196"/>
      <c r="C44" s="205"/>
      <c r="D44" s="205"/>
      <c r="E44" s="205"/>
      <c r="F44" s="208"/>
      <c r="G44" s="202"/>
      <c r="H44" s="225"/>
      <c r="I44" s="27" t="s">
        <v>10</v>
      </c>
      <c r="J44" s="89">
        <f t="shared" ref="J44:O44" si="32">SUM(J41:J43)</f>
        <v>0</v>
      </c>
      <c r="K44" s="137">
        <f t="shared" si="32"/>
        <v>3</v>
      </c>
      <c r="L44" s="22">
        <f t="shared" si="32"/>
        <v>6</v>
      </c>
      <c r="M44" s="89">
        <f t="shared" si="32"/>
        <v>0</v>
      </c>
      <c r="N44" s="137">
        <f t="shared" si="32"/>
        <v>122</v>
      </c>
      <c r="O44" s="22">
        <f t="shared" si="32"/>
        <v>243</v>
      </c>
      <c r="P44" s="59">
        <f t="shared" si="31"/>
        <v>365</v>
      </c>
    </row>
    <row r="45" spans="2:16" ht="22.5" customHeight="1" x14ac:dyDescent="0.2">
      <c r="B45" s="196"/>
      <c r="C45" s="205"/>
      <c r="D45" s="205"/>
      <c r="E45" s="205"/>
      <c r="F45" s="208"/>
      <c r="G45" s="202"/>
      <c r="H45" s="224" t="s">
        <v>99</v>
      </c>
      <c r="I45" s="26" t="s">
        <v>81</v>
      </c>
      <c r="J45" s="92">
        <v>0</v>
      </c>
      <c r="K45" s="134">
        <v>2</v>
      </c>
      <c r="L45" s="157">
        <v>0</v>
      </c>
      <c r="M45" s="147">
        <f t="shared" ref="M45:O47" si="33">J45*$S$5/5</f>
        <v>0</v>
      </c>
      <c r="N45" s="152">
        <f t="shared" si="33"/>
        <v>81</v>
      </c>
      <c r="O45" s="54">
        <f t="shared" si="33"/>
        <v>0</v>
      </c>
      <c r="P45" s="55">
        <f t="shared" ref="P45" si="34">SUM(M45:O45)</f>
        <v>81</v>
      </c>
    </row>
    <row r="46" spans="2:16" ht="26.25" customHeight="1" x14ac:dyDescent="0.2">
      <c r="B46" s="196"/>
      <c r="C46" s="205"/>
      <c r="D46" s="205"/>
      <c r="E46" s="205"/>
      <c r="F46" s="208"/>
      <c r="G46" s="202"/>
      <c r="H46" s="224"/>
      <c r="I46" s="26" t="s">
        <v>103</v>
      </c>
      <c r="J46" s="92">
        <v>0</v>
      </c>
      <c r="K46" s="134">
        <v>4</v>
      </c>
      <c r="L46" s="157">
        <v>0</v>
      </c>
      <c r="M46" s="147">
        <f t="shared" si="33"/>
        <v>0</v>
      </c>
      <c r="N46" s="152">
        <f t="shared" si="33"/>
        <v>162</v>
      </c>
      <c r="O46" s="54">
        <f t="shared" si="33"/>
        <v>0</v>
      </c>
      <c r="P46" s="55">
        <f t="shared" si="28"/>
        <v>162</v>
      </c>
    </row>
    <row r="47" spans="2:16" ht="26.25" customHeight="1" x14ac:dyDescent="0.2">
      <c r="B47" s="196"/>
      <c r="C47" s="205"/>
      <c r="D47" s="205"/>
      <c r="E47" s="205"/>
      <c r="F47" s="208"/>
      <c r="G47" s="202"/>
      <c r="H47" s="224"/>
      <c r="I47" s="26" t="s">
        <v>98</v>
      </c>
      <c r="J47" s="92">
        <v>0</v>
      </c>
      <c r="K47" s="134">
        <v>0</v>
      </c>
      <c r="L47" s="157">
        <v>6</v>
      </c>
      <c r="M47" s="147">
        <f t="shared" si="33"/>
        <v>0</v>
      </c>
      <c r="N47" s="152">
        <f t="shared" si="33"/>
        <v>0</v>
      </c>
      <c r="O47" s="54">
        <f t="shared" si="33"/>
        <v>244</v>
      </c>
      <c r="P47" s="55">
        <f t="shared" si="28"/>
        <v>244</v>
      </c>
    </row>
    <row r="48" spans="2:16" ht="22.5" customHeight="1" x14ac:dyDescent="0.2">
      <c r="B48" s="196"/>
      <c r="C48" s="205"/>
      <c r="D48" s="205"/>
      <c r="E48" s="205"/>
      <c r="F48" s="208"/>
      <c r="G48" s="202"/>
      <c r="H48" s="225"/>
      <c r="I48" s="27" t="s">
        <v>10</v>
      </c>
      <c r="J48" s="89">
        <f t="shared" ref="J48:O48" si="35">SUM(J45:J47)</f>
        <v>0</v>
      </c>
      <c r="K48" s="137">
        <f t="shared" si="35"/>
        <v>6</v>
      </c>
      <c r="L48" s="22">
        <f t="shared" si="35"/>
        <v>6</v>
      </c>
      <c r="M48" s="150">
        <f t="shared" si="35"/>
        <v>0</v>
      </c>
      <c r="N48" s="137">
        <f t="shared" si="35"/>
        <v>243</v>
      </c>
      <c r="O48" s="22">
        <f t="shared" si="35"/>
        <v>244</v>
      </c>
      <c r="P48" s="59">
        <f t="shared" si="28"/>
        <v>487</v>
      </c>
    </row>
    <row r="49" spans="2:18" ht="22.5" customHeight="1" x14ac:dyDescent="0.2">
      <c r="B49" s="196"/>
      <c r="C49" s="205"/>
      <c r="D49" s="205"/>
      <c r="E49" s="205"/>
      <c r="F49" s="208"/>
      <c r="G49" s="202"/>
      <c r="H49" s="223" t="s">
        <v>79</v>
      </c>
      <c r="I49" s="26" t="s">
        <v>95</v>
      </c>
      <c r="J49" s="92">
        <v>3</v>
      </c>
      <c r="K49" s="134">
        <v>0</v>
      </c>
      <c r="L49" s="157">
        <v>0</v>
      </c>
      <c r="M49" s="147">
        <f t="shared" ref="M49:O51" si="36">J49*$S$5/5</f>
        <v>122</v>
      </c>
      <c r="N49" s="152">
        <f t="shared" si="36"/>
        <v>0</v>
      </c>
      <c r="O49" s="54">
        <f t="shared" si="36"/>
        <v>0</v>
      </c>
      <c r="P49" s="55">
        <f t="shared" si="28"/>
        <v>122</v>
      </c>
    </row>
    <row r="50" spans="2:18" ht="22.5" customHeight="1" x14ac:dyDescent="0.2">
      <c r="B50" s="196"/>
      <c r="C50" s="205"/>
      <c r="D50" s="205"/>
      <c r="E50" s="205"/>
      <c r="F50" s="208"/>
      <c r="G50" s="202"/>
      <c r="H50" s="224"/>
      <c r="I50" s="26" t="s">
        <v>83</v>
      </c>
      <c r="J50" s="92">
        <v>0</v>
      </c>
      <c r="K50" s="134">
        <v>0</v>
      </c>
      <c r="L50" s="157">
        <v>3</v>
      </c>
      <c r="M50" s="147">
        <f t="shared" si="36"/>
        <v>0</v>
      </c>
      <c r="N50" s="152">
        <f t="shared" si="36"/>
        <v>0</v>
      </c>
      <c r="O50" s="54">
        <f t="shared" si="36"/>
        <v>122</v>
      </c>
      <c r="P50" s="55">
        <f t="shared" si="28"/>
        <v>122</v>
      </c>
    </row>
    <row r="51" spans="2:18" ht="22.5" customHeight="1" x14ac:dyDescent="0.2">
      <c r="B51" s="196"/>
      <c r="C51" s="205"/>
      <c r="D51" s="205"/>
      <c r="E51" s="205"/>
      <c r="F51" s="208"/>
      <c r="G51" s="202"/>
      <c r="H51" s="224"/>
      <c r="I51" s="26" t="s">
        <v>82</v>
      </c>
      <c r="J51" s="92">
        <v>0</v>
      </c>
      <c r="K51" s="134">
        <v>0</v>
      </c>
      <c r="L51" s="157">
        <v>3</v>
      </c>
      <c r="M51" s="147">
        <f t="shared" si="36"/>
        <v>0</v>
      </c>
      <c r="N51" s="152">
        <f t="shared" si="36"/>
        <v>0</v>
      </c>
      <c r="O51" s="54">
        <f t="shared" si="36"/>
        <v>122</v>
      </c>
      <c r="P51" s="55">
        <f t="shared" si="28"/>
        <v>122</v>
      </c>
    </row>
    <row r="52" spans="2:18" ht="22.5" customHeight="1" x14ac:dyDescent="0.2">
      <c r="B52" s="196"/>
      <c r="C52" s="205"/>
      <c r="D52" s="205"/>
      <c r="E52" s="205"/>
      <c r="F52" s="208"/>
      <c r="G52" s="202"/>
      <c r="H52" s="225"/>
      <c r="I52" s="27" t="s">
        <v>10</v>
      </c>
      <c r="J52" s="89">
        <f t="shared" ref="J52:O52" si="37">SUM(J49:J51)</f>
        <v>3</v>
      </c>
      <c r="K52" s="137">
        <f t="shared" si="37"/>
        <v>0</v>
      </c>
      <c r="L52" s="22">
        <f t="shared" si="37"/>
        <v>6</v>
      </c>
      <c r="M52" s="89">
        <f t="shared" si="37"/>
        <v>122</v>
      </c>
      <c r="N52" s="137">
        <f t="shared" si="37"/>
        <v>0</v>
      </c>
      <c r="O52" s="22">
        <f t="shared" si="37"/>
        <v>244</v>
      </c>
      <c r="P52" s="59">
        <f t="shared" si="28"/>
        <v>366</v>
      </c>
    </row>
    <row r="53" spans="2:18" ht="22.5" customHeight="1" x14ac:dyDescent="0.2">
      <c r="B53" s="196"/>
      <c r="C53" s="205"/>
      <c r="D53" s="205"/>
      <c r="E53" s="205"/>
      <c r="F53" s="208"/>
      <c r="G53" s="202"/>
      <c r="H53" s="47"/>
      <c r="I53" s="28" t="s">
        <v>62</v>
      </c>
      <c r="J53" s="89">
        <f>SUM(J52,J48,J40)</f>
        <v>8</v>
      </c>
      <c r="K53" s="137">
        <f>SUM(K52,K48,K44,K40)</f>
        <v>11</v>
      </c>
      <c r="L53" s="22">
        <f t="shared" ref="L53" si="38">SUM(L52,L48,L44,L40)</f>
        <v>18</v>
      </c>
      <c r="M53" s="89">
        <f>SUM(M52,M48,M40)</f>
        <v>325</v>
      </c>
      <c r="N53" s="137">
        <f>SUM(N52,N48,N40)</f>
        <v>324</v>
      </c>
      <c r="O53" s="22">
        <f>SUM(O52,O48,O40)</f>
        <v>488</v>
      </c>
      <c r="P53" s="22">
        <f>SUM(M53:O53)</f>
        <v>1137</v>
      </c>
    </row>
    <row r="54" spans="2:18" ht="22.5" customHeight="1" thickBot="1" x14ac:dyDescent="0.25">
      <c r="B54" s="196"/>
      <c r="C54" s="205"/>
      <c r="D54" s="205"/>
      <c r="E54" s="205"/>
      <c r="F54" s="208"/>
      <c r="G54" s="202"/>
      <c r="H54" s="35"/>
      <c r="I54" s="38" t="s">
        <v>63</v>
      </c>
      <c r="J54" s="91">
        <f t="shared" ref="J54:O54" si="39">J53*$S$10</f>
        <v>0.27777777777777801</v>
      </c>
      <c r="K54" s="131">
        <f t="shared" si="39"/>
        <v>0.38194444444444398</v>
      </c>
      <c r="L54" s="79">
        <f t="shared" si="39"/>
        <v>0.625</v>
      </c>
      <c r="M54" s="91">
        <f t="shared" si="39"/>
        <v>11.2847222222222</v>
      </c>
      <c r="N54" s="131">
        <f t="shared" si="39"/>
        <v>11.25</v>
      </c>
      <c r="O54" s="24">
        <f t="shared" si="39"/>
        <v>16.9444444444444</v>
      </c>
      <c r="P54" s="24">
        <f>SUM(M54:O54)</f>
        <v>39.4791666666666</v>
      </c>
      <c r="R54" s="31"/>
    </row>
    <row r="55" spans="2:18" ht="22.5" customHeight="1" x14ac:dyDescent="0.2">
      <c r="B55" s="196"/>
      <c r="C55" s="205"/>
      <c r="D55" s="205"/>
      <c r="E55" s="205"/>
      <c r="F55" s="208"/>
      <c r="G55" s="202"/>
      <c r="H55" s="190" t="s">
        <v>72</v>
      </c>
      <c r="I55" s="25" t="s">
        <v>75</v>
      </c>
      <c r="J55" s="105">
        <v>0</v>
      </c>
      <c r="K55" s="138">
        <v>0</v>
      </c>
      <c r="L55" s="119">
        <v>8</v>
      </c>
      <c r="M55" s="147">
        <f t="shared" ref="M55:O55" si="40">J55*$S$5/5</f>
        <v>0</v>
      </c>
      <c r="N55" s="152">
        <f t="shared" si="40"/>
        <v>0</v>
      </c>
      <c r="O55" s="54">
        <f t="shared" si="40"/>
        <v>325</v>
      </c>
      <c r="P55" s="54">
        <f t="shared" ref="P55:P56" si="41">SUM(M55:O55)</f>
        <v>325</v>
      </c>
    </row>
    <row r="56" spans="2:18" ht="22.5" customHeight="1" thickBot="1" x14ac:dyDescent="0.25">
      <c r="B56" s="197"/>
      <c r="C56" s="206"/>
      <c r="D56" s="206"/>
      <c r="E56" s="206"/>
      <c r="F56" s="209"/>
      <c r="G56" s="203"/>
      <c r="H56" s="191"/>
      <c r="I56" s="44" t="s">
        <v>73</v>
      </c>
      <c r="J56" s="106">
        <f>SUM(J55)</f>
        <v>0</v>
      </c>
      <c r="K56" s="139">
        <f t="shared" ref="K56:L56" si="42">SUM(K55)</f>
        <v>0</v>
      </c>
      <c r="L56" s="120">
        <f t="shared" si="42"/>
        <v>8</v>
      </c>
      <c r="M56" s="151">
        <f>SUM(M55)</f>
        <v>0</v>
      </c>
      <c r="N56" s="154">
        <f t="shared" ref="N56:O56" si="43">SUM(N55)</f>
        <v>0</v>
      </c>
      <c r="O56" s="60">
        <f t="shared" si="43"/>
        <v>325</v>
      </c>
      <c r="P56" s="60">
        <f t="shared" si="41"/>
        <v>325</v>
      </c>
    </row>
    <row r="57" spans="2:18" ht="22.5" customHeight="1" thickBot="1" x14ac:dyDescent="0.25">
      <c r="G57" s="18"/>
      <c r="H57" s="35"/>
      <c r="I57" s="32" t="s">
        <v>74</v>
      </c>
      <c r="J57" s="107">
        <f t="shared" ref="J57:O57" si="44">J56*$S$10</f>
        <v>0</v>
      </c>
      <c r="K57" s="140">
        <f t="shared" si="44"/>
        <v>0</v>
      </c>
      <c r="L57" s="121">
        <f t="shared" si="44"/>
        <v>0.27777777777777801</v>
      </c>
      <c r="M57" s="107">
        <f t="shared" si="44"/>
        <v>0</v>
      </c>
      <c r="N57" s="140">
        <f t="shared" si="44"/>
        <v>0</v>
      </c>
      <c r="O57" s="53">
        <f t="shared" si="44"/>
        <v>11.2847222222222</v>
      </c>
      <c r="P57" s="53">
        <f>SUM(M57:O57)</f>
        <v>11.2847222222222</v>
      </c>
    </row>
    <row r="58" spans="2:18" ht="22.5" customHeight="1" x14ac:dyDescent="0.2">
      <c r="G58" s="18"/>
      <c r="H58" s="13"/>
      <c r="I58" s="33" t="s">
        <v>64</v>
      </c>
      <c r="J58" s="108">
        <f t="shared" ref="J58:O58" si="45">J20+J35</f>
        <v>37</v>
      </c>
      <c r="K58" s="141">
        <f t="shared" si="45"/>
        <v>34</v>
      </c>
      <c r="L58" s="122">
        <f t="shared" si="45"/>
        <v>19</v>
      </c>
      <c r="M58" s="108">
        <f t="shared" si="45"/>
        <v>1504</v>
      </c>
      <c r="N58" s="141">
        <f t="shared" si="45"/>
        <v>1380</v>
      </c>
      <c r="O58" s="61">
        <f t="shared" si="45"/>
        <v>771</v>
      </c>
      <c r="P58" s="61">
        <f>SUM(M58:O58)</f>
        <v>3655</v>
      </c>
    </row>
    <row r="59" spans="2:18" ht="22.5" customHeight="1" x14ac:dyDescent="0.2">
      <c r="G59" s="18"/>
      <c r="H59" s="13"/>
      <c r="I59" s="63" t="s">
        <v>65</v>
      </c>
      <c r="J59" s="155">
        <f t="shared" ref="J59:O59" si="46">J58*$S$10</f>
        <v>1.2847222222222201</v>
      </c>
      <c r="K59" s="160">
        <f t="shared" si="46"/>
        <v>1.18055555555555</v>
      </c>
      <c r="L59" s="159">
        <f t="shared" si="46"/>
        <v>0.65972222222222199</v>
      </c>
      <c r="M59" s="155">
        <f t="shared" si="46"/>
        <v>52.2222222222222</v>
      </c>
      <c r="N59" s="160">
        <f t="shared" si="46"/>
        <v>47.9166666666666</v>
      </c>
      <c r="O59" s="21">
        <f t="shared" si="46"/>
        <v>26.7708333333333</v>
      </c>
      <c r="P59" s="21">
        <f>SUM(M59:O59)</f>
        <v>126.909722222222</v>
      </c>
    </row>
    <row r="60" spans="2:18" ht="22.5" customHeight="1" x14ac:dyDescent="0.2">
      <c r="I60" s="47" t="s">
        <v>85</v>
      </c>
      <c r="J60" s="110">
        <f>SUM(J53,J56,J58)</f>
        <v>45</v>
      </c>
      <c r="K60" s="143">
        <f t="shared" ref="K60:L60" si="47">SUM(K53,K56,K58)</f>
        <v>45</v>
      </c>
      <c r="L60" s="124">
        <f t="shared" si="47"/>
        <v>45</v>
      </c>
      <c r="M60" s="110">
        <f t="shared" ref="M60:O60" si="48">J60*$S$5/5</f>
        <v>1827</v>
      </c>
      <c r="N60" s="143">
        <f t="shared" si="48"/>
        <v>1827</v>
      </c>
      <c r="O60" s="62">
        <f t="shared" si="48"/>
        <v>1827</v>
      </c>
      <c r="P60" s="62">
        <f t="shared" ref="P60" si="49">SUM(M60:O60)</f>
        <v>5481</v>
      </c>
    </row>
    <row r="61" spans="2:18" ht="22.5" customHeight="1" thickBot="1" x14ac:dyDescent="0.25">
      <c r="I61" s="35" t="s">
        <v>86</v>
      </c>
      <c r="J61" s="91">
        <f t="shared" ref="J61:O61" si="50">J60*$S$10</f>
        <v>1.5625</v>
      </c>
      <c r="K61" s="131">
        <f t="shared" si="50"/>
        <v>1.5625</v>
      </c>
      <c r="L61" s="111">
        <f t="shared" si="50"/>
        <v>1.5625</v>
      </c>
      <c r="M61" s="91">
        <f t="shared" si="50"/>
        <v>63.4375</v>
      </c>
      <c r="N61" s="131">
        <f t="shared" si="50"/>
        <v>63.4375</v>
      </c>
      <c r="O61" s="24">
        <f t="shared" si="50"/>
        <v>63.4375</v>
      </c>
      <c r="P61" s="24">
        <f>SUM(M61:O61)</f>
        <v>190.3125</v>
      </c>
    </row>
    <row r="62" spans="2:18" s="14" customFormat="1" ht="18" x14ac:dyDescent="0.25">
      <c r="B62"/>
      <c r="C62"/>
      <c r="D62"/>
      <c r="E62"/>
      <c r="F62"/>
      <c r="J62" s="15"/>
      <c r="M62" s="16"/>
      <c r="N62" s="16"/>
      <c r="O62" s="17"/>
      <c r="P62" s="17"/>
      <c r="Q62" s="17"/>
    </row>
  </sheetData>
  <mergeCells count="25">
    <mergeCell ref="H41:H44"/>
    <mergeCell ref="I1:N1"/>
    <mergeCell ref="F3:F56"/>
    <mergeCell ref="G37:G56"/>
    <mergeCell ref="B3:B56"/>
    <mergeCell ref="C3:C56"/>
    <mergeCell ref="D3:D56"/>
    <mergeCell ref="E3:E56"/>
    <mergeCell ref="H55:H56"/>
    <mergeCell ref="G22:G36"/>
    <mergeCell ref="H22:H23"/>
    <mergeCell ref="H24:H27"/>
    <mergeCell ref="H28:H34"/>
    <mergeCell ref="H37:H40"/>
    <mergeCell ref="H45:H48"/>
    <mergeCell ref="H49:H52"/>
    <mergeCell ref="M3:P3"/>
    <mergeCell ref="H15:H19"/>
    <mergeCell ref="G3:G21"/>
    <mergeCell ref="H3:H4"/>
    <mergeCell ref="I3:I4"/>
    <mergeCell ref="J3:L3"/>
    <mergeCell ref="H5:H8"/>
    <mergeCell ref="H9:H12"/>
    <mergeCell ref="H13:H14"/>
  </mergeCells>
  <pageMargins left="0" right="0" top="0" bottom="0" header="0" footer="0"/>
  <pageSetup paperSize="9" scale="58" orientation="portrait" r:id="rId1"/>
  <rowBreaks count="3" manualBreakCount="3">
    <brk id="21" max="18" man="1"/>
    <brk id="36" max="18" man="1"/>
    <brk id="56" max="18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1"/>
  <sheetViews>
    <sheetView showGridLines="0" zoomScale="80" zoomScaleNormal="80" zoomScaleSheetLayoutView="70" workbookViewId="0">
      <pane ySplit="4" topLeftCell="A41" activePane="bottomLeft" state="frozen"/>
      <selection pane="bottomLeft" activeCell="P19" sqref="P19"/>
    </sheetView>
  </sheetViews>
  <sheetFormatPr defaultRowHeight="14.25" x14ac:dyDescent="0.2"/>
  <cols>
    <col min="1" max="1" width="3" customWidth="1"/>
    <col min="2" max="6" width="2.59765625" customWidth="1"/>
    <col min="7" max="7" width="6.3984375" customWidth="1"/>
    <col min="8" max="8" width="20.69921875" customWidth="1"/>
    <col min="9" max="9" width="39.59765625" bestFit="1" customWidth="1"/>
    <col min="10" max="10" width="6" style="1" customWidth="1"/>
    <col min="11" max="12" width="6" customWidth="1"/>
    <col min="13" max="15" width="7.09765625" style="6" customWidth="1"/>
    <col min="16" max="16" width="7.796875" style="6" customWidth="1"/>
    <col min="17" max="17" width="6.19921875" customWidth="1"/>
    <col min="18" max="18" width="14.3984375" customWidth="1"/>
    <col min="19" max="19" width="9.796875" customWidth="1"/>
    <col min="20" max="20" width="9.09765625" bestFit="1" customWidth="1"/>
    <col min="21" max="21" width="2" customWidth="1"/>
    <col min="22" max="22" width="4.3984375" customWidth="1"/>
    <col min="23" max="23" width="9.59765625" bestFit="1" customWidth="1"/>
  </cols>
  <sheetData>
    <row r="1" spans="2:22" ht="22.5" customHeight="1" x14ac:dyDescent="0.2">
      <c r="I1" s="219" t="s">
        <v>90</v>
      </c>
      <c r="J1" s="219"/>
      <c r="K1" s="219"/>
      <c r="L1" s="219"/>
      <c r="M1" s="219"/>
      <c r="N1" s="219"/>
    </row>
    <row r="2" spans="2:22" ht="15" thickBot="1" x14ac:dyDescent="0.25"/>
    <row r="3" spans="2:22" ht="22.5" customHeight="1" thickBot="1" x14ac:dyDescent="0.25">
      <c r="B3" s="195" t="s">
        <v>42</v>
      </c>
      <c r="C3" s="204" t="s">
        <v>87</v>
      </c>
      <c r="D3" s="204" t="s">
        <v>44</v>
      </c>
      <c r="E3" s="204" t="s">
        <v>88</v>
      </c>
      <c r="F3" s="207" t="s">
        <v>43</v>
      </c>
      <c r="G3" s="192" t="s">
        <v>1</v>
      </c>
      <c r="H3" s="227" t="s">
        <v>2</v>
      </c>
      <c r="I3" s="210" t="s">
        <v>3</v>
      </c>
      <c r="J3" s="217" t="s">
        <v>4</v>
      </c>
      <c r="K3" s="218"/>
      <c r="L3" s="218"/>
      <c r="M3" s="220" t="s">
        <v>5</v>
      </c>
      <c r="N3" s="221"/>
      <c r="O3" s="221"/>
      <c r="P3" s="222"/>
      <c r="Q3" s="5"/>
      <c r="R3" s="5"/>
    </row>
    <row r="4" spans="2:22" s="2" customFormat="1" ht="18.75" customHeight="1" thickBot="1" x14ac:dyDescent="0.25">
      <c r="B4" s="196"/>
      <c r="C4" s="205"/>
      <c r="D4" s="205"/>
      <c r="E4" s="205"/>
      <c r="F4" s="208"/>
      <c r="G4" s="193"/>
      <c r="H4" s="228"/>
      <c r="I4" s="211"/>
      <c r="J4" s="86" t="s">
        <v>23</v>
      </c>
      <c r="K4" s="125" t="s">
        <v>24</v>
      </c>
      <c r="L4" s="93" t="s">
        <v>25</v>
      </c>
      <c r="M4" s="180" t="s">
        <v>23</v>
      </c>
      <c r="N4" s="83" t="s">
        <v>24</v>
      </c>
      <c r="O4" s="144" t="s">
        <v>25</v>
      </c>
      <c r="P4" s="85" t="s">
        <v>0</v>
      </c>
      <c r="R4" s="11"/>
      <c r="S4" s="3"/>
    </row>
    <row r="5" spans="2:22" ht="22.5" customHeight="1" x14ac:dyDescent="0.2">
      <c r="B5" s="196"/>
      <c r="C5" s="205"/>
      <c r="D5" s="205"/>
      <c r="E5" s="205"/>
      <c r="F5" s="208"/>
      <c r="G5" s="193"/>
      <c r="H5" s="200" t="s">
        <v>6</v>
      </c>
      <c r="I5" s="48" t="s">
        <v>9</v>
      </c>
      <c r="J5" s="163">
        <v>1</v>
      </c>
      <c r="K5" s="126">
        <v>0</v>
      </c>
      <c r="L5" s="94">
        <v>0</v>
      </c>
      <c r="M5" s="181">
        <f>J5*$S$5/5</f>
        <v>41</v>
      </c>
      <c r="N5" s="152">
        <f t="shared" ref="N5:O7" si="0">K5*$S$5/5</f>
        <v>0</v>
      </c>
      <c r="O5" s="54">
        <f t="shared" si="0"/>
        <v>0</v>
      </c>
      <c r="P5" s="54">
        <f>SUM(M5:O5)</f>
        <v>41</v>
      </c>
      <c r="R5" s="11" t="s">
        <v>55</v>
      </c>
      <c r="S5" s="3">
        <v>203</v>
      </c>
    </row>
    <row r="6" spans="2:22" s="2" customFormat="1" ht="22.5" customHeight="1" x14ac:dyDescent="0.2">
      <c r="B6" s="196"/>
      <c r="C6" s="205"/>
      <c r="D6" s="205"/>
      <c r="E6" s="205"/>
      <c r="F6" s="208"/>
      <c r="G6" s="193"/>
      <c r="H6" s="198"/>
      <c r="I6" s="39" t="s">
        <v>8</v>
      </c>
      <c r="J6" s="164">
        <v>1</v>
      </c>
      <c r="K6" s="127">
        <v>0</v>
      </c>
      <c r="L6" s="95">
        <v>0</v>
      </c>
      <c r="M6" s="181">
        <f t="shared" ref="M6:M7" si="1">J6*$S$5/5</f>
        <v>41</v>
      </c>
      <c r="N6" s="152">
        <f t="shared" si="0"/>
        <v>0</v>
      </c>
      <c r="O6" s="54">
        <f t="shared" si="0"/>
        <v>0</v>
      </c>
      <c r="P6" s="55">
        <f t="shared" ref="P6:P8" si="2">SUM(M6:O6)</f>
        <v>41</v>
      </c>
    </row>
    <row r="7" spans="2:22" ht="22.5" customHeight="1" x14ac:dyDescent="0.2">
      <c r="B7" s="196"/>
      <c r="C7" s="205"/>
      <c r="D7" s="205"/>
      <c r="E7" s="205"/>
      <c r="F7" s="208"/>
      <c r="G7" s="193"/>
      <c r="H7" s="198"/>
      <c r="I7" s="39" t="s">
        <v>7</v>
      </c>
      <c r="J7" s="164">
        <v>5</v>
      </c>
      <c r="K7" s="127">
        <v>4</v>
      </c>
      <c r="L7" s="95">
        <v>4</v>
      </c>
      <c r="M7" s="181">
        <f t="shared" si="1"/>
        <v>203</v>
      </c>
      <c r="N7" s="152">
        <f t="shared" si="0"/>
        <v>162</v>
      </c>
      <c r="O7" s="54">
        <f t="shared" si="0"/>
        <v>162</v>
      </c>
      <c r="P7" s="55">
        <f t="shared" si="2"/>
        <v>527</v>
      </c>
      <c r="R7" s="10" t="s">
        <v>40</v>
      </c>
      <c r="S7" s="9">
        <f>INT(S5/5)</f>
        <v>40</v>
      </c>
      <c r="T7" s="9" t="s">
        <v>17</v>
      </c>
      <c r="U7" s="9">
        <f>(S5/5-INT(S5/5))*5</f>
        <v>3</v>
      </c>
      <c r="V7" s="7" t="s">
        <v>18</v>
      </c>
    </row>
    <row r="8" spans="2:22" s="2" customFormat="1" ht="22.5" customHeight="1" x14ac:dyDescent="0.2">
      <c r="B8" s="196"/>
      <c r="C8" s="205"/>
      <c r="D8" s="205"/>
      <c r="E8" s="205"/>
      <c r="F8" s="208"/>
      <c r="G8" s="193"/>
      <c r="H8" s="198"/>
      <c r="I8" s="40" t="s">
        <v>10</v>
      </c>
      <c r="J8" s="165">
        <f>SUM(J5:J7)</f>
        <v>7</v>
      </c>
      <c r="K8" s="128">
        <f t="shared" ref="K8:L8" si="3">SUM(K5:K7)</f>
        <v>4</v>
      </c>
      <c r="L8" s="96">
        <f t="shared" si="3"/>
        <v>4</v>
      </c>
      <c r="M8" s="165">
        <f>SUM(M5:M7)</f>
        <v>285</v>
      </c>
      <c r="N8" s="128">
        <f t="shared" ref="N8:O8" si="4">SUM(N5:N7)</f>
        <v>162</v>
      </c>
      <c r="O8" s="56">
        <f t="shared" si="4"/>
        <v>162</v>
      </c>
      <c r="P8" s="56">
        <f t="shared" si="2"/>
        <v>609</v>
      </c>
      <c r="R8" s="10" t="s">
        <v>36</v>
      </c>
      <c r="S8" s="4">
        <v>9</v>
      </c>
    </row>
    <row r="9" spans="2:22" ht="22.5" customHeight="1" x14ac:dyDescent="0.2">
      <c r="B9" s="196"/>
      <c r="C9" s="205"/>
      <c r="D9" s="205"/>
      <c r="E9" s="205"/>
      <c r="F9" s="208"/>
      <c r="G9" s="193"/>
      <c r="H9" s="198" t="s">
        <v>11</v>
      </c>
      <c r="I9" s="39" t="s">
        <v>26</v>
      </c>
      <c r="J9" s="166">
        <v>2</v>
      </c>
      <c r="K9" s="126">
        <v>1</v>
      </c>
      <c r="L9" s="94">
        <v>0</v>
      </c>
      <c r="M9" s="181">
        <f>J9*$S$5/5</f>
        <v>81</v>
      </c>
      <c r="N9" s="152">
        <f t="shared" ref="N9:N11" si="5">K9*$S$5/5</f>
        <v>41</v>
      </c>
      <c r="O9" s="54">
        <f t="shared" ref="O9:O11" si="6">L9*$S$5/5</f>
        <v>0</v>
      </c>
      <c r="P9" s="55">
        <f>SUM(M9:O9)</f>
        <v>122</v>
      </c>
      <c r="R9" s="10" t="s">
        <v>38</v>
      </c>
      <c r="S9" s="9">
        <f>S5*S8</f>
        <v>1827</v>
      </c>
    </row>
    <row r="10" spans="2:22" ht="22.5" customHeight="1" x14ac:dyDescent="0.2">
      <c r="B10" s="196"/>
      <c r="C10" s="205"/>
      <c r="D10" s="205"/>
      <c r="E10" s="205"/>
      <c r="F10" s="208"/>
      <c r="G10" s="193"/>
      <c r="H10" s="198"/>
      <c r="I10" s="39" t="s">
        <v>27</v>
      </c>
      <c r="J10" s="166">
        <v>2</v>
      </c>
      <c r="K10" s="127">
        <v>2</v>
      </c>
      <c r="L10" s="95">
        <v>2</v>
      </c>
      <c r="M10" s="181">
        <f t="shared" ref="M10:M11" si="7">J10*$S$5/5</f>
        <v>81</v>
      </c>
      <c r="N10" s="152">
        <f t="shared" si="5"/>
        <v>81</v>
      </c>
      <c r="O10" s="54">
        <f t="shared" si="6"/>
        <v>81</v>
      </c>
      <c r="P10" s="55">
        <f t="shared" ref="P10:P18" si="8">SUM(M10:O10)</f>
        <v>243</v>
      </c>
      <c r="R10" s="10" t="s">
        <v>39</v>
      </c>
      <c r="S10" s="8">
        <v>3.4722222222222203E-2</v>
      </c>
      <c r="T10" s="8"/>
      <c r="U10" s="2"/>
      <c r="V10" s="2"/>
    </row>
    <row r="11" spans="2:22" ht="22.5" customHeight="1" x14ac:dyDescent="0.2">
      <c r="B11" s="196"/>
      <c r="C11" s="205"/>
      <c r="D11" s="205"/>
      <c r="E11" s="205"/>
      <c r="F11" s="208"/>
      <c r="G11" s="193"/>
      <c r="H11" s="198"/>
      <c r="I11" s="39" t="s">
        <v>28</v>
      </c>
      <c r="J11" s="166">
        <v>2</v>
      </c>
      <c r="K11" s="127">
        <v>1</v>
      </c>
      <c r="L11" s="95">
        <v>0</v>
      </c>
      <c r="M11" s="181">
        <f t="shared" si="7"/>
        <v>81</v>
      </c>
      <c r="N11" s="152">
        <f t="shared" si="5"/>
        <v>41</v>
      </c>
      <c r="O11" s="54">
        <f t="shared" si="6"/>
        <v>0</v>
      </c>
      <c r="P11" s="55">
        <f t="shared" si="8"/>
        <v>122</v>
      </c>
      <c r="R11" s="10" t="s">
        <v>37</v>
      </c>
      <c r="S11" s="8">
        <f>S8*S10</f>
        <v>0.3125</v>
      </c>
    </row>
    <row r="12" spans="2:22" ht="22.5" customHeight="1" x14ac:dyDescent="0.2">
      <c r="B12" s="196"/>
      <c r="C12" s="205"/>
      <c r="D12" s="205"/>
      <c r="E12" s="205"/>
      <c r="F12" s="208"/>
      <c r="G12" s="193"/>
      <c r="H12" s="198"/>
      <c r="I12" s="40" t="s">
        <v>10</v>
      </c>
      <c r="J12" s="165">
        <f>SUM(J9:J11)</f>
        <v>6</v>
      </c>
      <c r="K12" s="128">
        <f t="shared" ref="K12:O12" si="9">SUM(K9:K11)</f>
        <v>4</v>
      </c>
      <c r="L12" s="96">
        <f t="shared" si="9"/>
        <v>2</v>
      </c>
      <c r="M12" s="165">
        <f t="shared" si="9"/>
        <v>243</v>
      </c>
      <c r="N12" s="128">
        <f t="shared" si="9"/>
        <v>163</v>
      </c>
      <c r="O12" s="56">
        <f t="shared" si="9"/>
        <v>81</v>
      </c>
      <c r="P12" s="56">
        <f t="shared" si="8"/>
        <v>487</v>
      </c>
      <c r="R12" s="10" t="s">
        <v>41</v>
      </c>
      <c r="S12" s="8">
        <f>S5*S11</f>
        <v>63.4375</v>
      </c>
    </row>
    <row r="13" spans="2:22" s="2" customFormat="1" ht="22.5" customHeight="1" x14ac:dyDescent="0.2">
      <c r="B13" s="196"/>
      <c r="C13" s="205"/>
      <c r="D13" s="205"/>
      <c r="E13" s="205"/>
      <c r="F13" s="208"/>
      <c r="G13" s="193"/>
      <c r="H13" s="198" t="s">
        <v>12</v>
      </c>
      <c r="I13" s="39" t="s">
        <v>13</v>
      </c>
      <c r="J13" s="166">
        <v>5</v>
      </c>
      <c r="K13" s="127">
        <v>4</v>
      </c>
      <c r="L13" s="95">
        <v>4</v>
      </c>
      <c r="M13" s="181">
        <f t="shared" ref="M13" si="10">J13*$S$5/5</f>
        <v>203</v>
      </c>
      <c r="N13" s="152">
        <f t="shared" ref="N13" si="11">K13*$S$5/5</f>
        <v>162</v>
      </c>
      <c r="O13" s="54">
        <f t="shared" ref="O13" si="12">L13*$S$5/5</f>
        <v>162</v>
      </c>
      <c r="P13" s="55">
        <f t="shared" si="8"/>
        <v>527</v>
      </c>
    </row>
    <row r="14" spans="2:22" ht="22.5" customHeight="1" x14ac:dyDescent="0.2">
      <c r="B14" s="196"/>
      <c r="C14" s="205"/>
      <c r="D14" s="205"/>
      <c r="E14" s="205"/>
      <c r="F14" s="208"/>
      <c r="G14" s="193"/>
      <c r="H14" s="198"/>
      <c r="I14" s="40" t="s">
        <v>10</v>
      </c>
      <c r="J14" s="165">
        <f t="shared" ref="J14:L14" si="13">SUM(J13)</f>
        <v>5</v>
      </c>
      <c r="K14" s="128">
        <f t="shared" si="13"/>
        <v>4</v>
      </c>
      <c r="L14" s="96">
        <f t="shared" si="13"/>
        <v>4</v>
      </c>
      <c r="M14" s="165">
        <f>SUM(M13)</f>
        <v>203</v>
      </c>
      <c r="N14" s="128">
        <f t="shared" ref="N14:O14" si="14">SUM(N13)</f>
        <v>162</v>
      </c>
      <c r="O14" s="56">
        <f t="shared" si="14"/>
        <v>162</v>
      </c>
      <c r="P14" s="56">
        <f t="shared" si="8"/>
        <v>527</v>
      </c>
    </row>
    <row r="15" spans="2:22" s="2" customFormat="1" ht="22.5" customHeight="1" x14ac:dyDescent="0.2">
      <c r="B15" s="196"/>
      <c r="C15" s="205"/>
      <c r="D15" s="205"/>
      <c r="E15" s="205"/>
      <c r="F15" s="208"/>
      <c r="G15" s="193"/>
      <c r="H15" s="198" t="s">
        <v>14</v>
      </c>
      <c r="I15" s="39" t="s">
        <v>29</v>
      </c>
      <c r="J15" s="166">
        <v>1</v>
      </c>
      <c r="K15" s="126">
        <v>0</v>
      </c>
      <c r="L15" s="94">
        <v>0</v>
      </c>
      <c r="M15" s="181">
        <f t="shared" ref="M15:M18" si="15">J15*$S$5/5</f>
        <v>41</v>
      </c>
      <c r="N15" s="152">
        <f t="shared" ref="N15:N18" si="16">K15*$S$5/5</f>
        <v>0</v>
      </c>
      <c r="O15" s="54">
        <f t="shared" ref="O15:O18" si="17">L15*$S$5/5</f>
        <v>0</v>
      </c>
      <c r="P15" s="55">
        <f t="shared" si="8"/>
        <v>41</v>
      </c>
    </row>
    <row r="16" spans="2:22" s="2" customFormat="1" ht="22.5" customHeight="1" x14ac:dyDescent="0.2">
      <c r="B16" s="196"/>
      <c r="C16" s="205"/>
      <c r="D16" s="205"/>
      <c r="E16" s="205"/>
      <c r="F16" s="208"/>
      <c r="G16" s="193"/>
      <c r="H16" s="198"/>
      <c r="I16" s="39" t="s">
        <v>16</v>
      </c>
      <c r="J16" s="166">
        <v>2</v>
      </c>
      <c r="K16" s="127">
        <v>1</v>
      </c>
      <c r="L16" s="95">
        <v>0</v>
      </c>
      <c r="M16" s="181">
        <f t="shared" si="15"/>
        <v>81</v>
      </c>
      <c r="N16" s="152">
        <f t="shared" si="16"/>
        <v>41</v>
      </c>
      <c r="O16" s="54">
        <f t="shared" si="17"/>
        <v>0</v>
      </c>
      <c r="P16" s="55">
        <f t="shared" si="8"/>
        <v>122</v>
      </c>
    </row>
    <row r="17" spans="2:16" s="2" customFormat="1" ht="22.5" customHeight="1" x14ac:dyDescent="0.2">
      <c r="B17" s="196"/>
      <c r="C17" s="205"/>
      <c r="D17" s="205"/>
      <c r="E17" s="205"/>
      <c r="F17" s="208"/>
      <c r="G17" s="193"/>
      <c r="H17" s="198"/>
      <c r="I17" s="39" t="s">
        <v>15</v>
      </c>
      <c r="J17" s="166">
        <v>2</v>
      </c>
      <c r="K17" s="127">
        <v>1</v>
      </c>
      <c r="L17" s="95">
        <v>0</v>
      </c>
      <c r="M17" s="181">
        <f t="shared" si="15"/>
        <v>81</v>
      </c>
      <c r="N17" s="152">
        <f t="shared" si="16"/>
        <v>41</v>
      </c>
      <c r="O17" s="54">
        <f t="shared" si="17"/>
        <v>0</v>
      </c>
      <c r="P17" s="55">
        <f t="shared" si="8"/>
        <v>122</v>
      </c>
    </row>
    <row r="18" spans="2:16" s="2" customFormat="1" ht="22.5" customHeight="1" x14ac:dyDescent="0.2">
      <c r="B18" s="196"/>
      <c r="C18" s="205"/>
      <c r="D18" s="205"/>
      <c r="E18" s="205"/>
      <c r="F18" s="208"/>
      <c r="G18" s="193"/>
      <c r="H18" s="198"/>
      <c r="I18" s="39" t="s">
        <v>30</v>
      </c>
      <c r="J18" s="166">
        <v>1</v>
      </c>
      <c r="K18" s="129">
        <v>0</v>
      </c>
      <c r="L18" s="97">
        <v>0</v>
      </c>
      <c r="M18" s="181">
        <f t="shared" si="15"/>
        <v>41</v>
      </c>
      <c r="N18" s="152">
        <f t="shared" si="16"/>
        <v>0</v>
      </c>
      <c r="O18" s="54">
        <f t="shared" si="17"/>
        <v>0</v>
      </c>
      <c r="P18" s="55">
        <f t="shared" si="8"/>
        <v>41</v>
      </c>
    </row>
    <row r="19" spans="2:16" ht="22.5" customHeight="1" x14ac:dyDescent="0.2">
      <c r="B19" s="196"/>
      <c r="C19" s="205"/>
      <c r="D19" s="205"/>
      <c r="E19" s="205"/>
      <c r="F19" s="208"/>
      <c r="G19" s="193"/>
      <c r="H19" s="199"/>
      <c r="I19" s="41" t="s">
        <v>10</v>
      </c>
      <c r="J19" s="165">
        <f>SUM(J15:J18)</f>
        <v>6</v>
      </c>
      <c r="K19" s="128">
        <f t="shared" ref="K19:O19" si="18">SUM(K15:K18)</f>
        <v>2</v>
      </c>
      <c r="L19" s="96">
        <f t="shared" si="18"/>
        <v>0</v>
      </c>
      <c r="M19" s="165">
        <f t="shared" si="18"/>
        <v>244</v>
      </c>
      <c r="N19" s="128">
        <f t="shared" si="18"/>
        <v>82</v>
      </c>
      <c r="O19" s="56">
        <f t="shared" si="18"/>
        <v>0</v>
      </c>
      <c r="P19" s="56">
        <f>SUM(M19:O19)</f>
        <v>326</v>
      </c>
    </row>
    <row r="20" spans="2:16" ht="22.5" customHeight="1" x14ac:dyDescent="0.2">
      <c r="B20" s="196"/>
      <c r="C20" s="205"/>
      <c r="D20" s="205"/>
      <c r="E20" s="205"/>
      <c r="F20" s="208"/>
      <c r="G20" s="193"/>
      <c r="H20" s="45"/>
      <c r="I20" s="36" t="s">
        <v>56</v>
      </c>
      <c r="J20" s="167">
        <f>SUM(J19,J14,J12,J8)</f>
        <v>24</v>
      </c>
      <c r="K20" s="130">
        <f t="shared" ref="K20:O20" si="19">SUM(K19,K14,K12,K8)</f>
        <v>14</v>
      </c>
      <c r="L20" s="98">
        <f t="shared" si="19"/>
        <v>10</v>
      </c>
      <c r="M20" s="167">
        <f t="shared" si="19"/>
        <v>975</v>
      </c>
      <c r="N20" s="130">
        <f t="shared" si="19"/>
        <v>569</v>
      </c>
      <c r="O20" s="29">
        <f t="shared" si="19"/>
        <v>405</v>
      </c>
      <c r="P20" s="29">
        <f>SUM(M20:O20)</f>
        <v>1949</v>
      </c>
    </row>
    <row r="21" spans="2:16" ht="22.5" customHeight="1" thickBot="1" x14ac:dyDescent="0.25">
      <c r="B21" s="196"/>
      <c r="C21" s="205"/>
      <c r="D21" s="205"/>
      <c r="E21" s="205"/>
      <c r="F21" s="208"/>
      <c r="G21" s="194"/>
      <c r="H21" s="46"/>
      <c r="I21" s="37" t="s">
        <v>57</v>
      </c>
      <c r="J21" s="168">
        <f t="shared" ref="J21:O21" si="20">J20*$S$10</f>
        <v>0.83333333333333304</v>
      </c>
      <c r="K21" s="131">
        <f t="shared" si="20"/>
        <v>0.48611111111111099</v>
      </c>
      <c r="L21" s="111">
        <f t="shared" si="20"/>
        <v>0.34722222222222199</v>
      </c>
      <c r="M21" s="168">
        <f t="shared" si="20"/>
        <v>33.8541666666667</v>
      </c>
      <c r="N21" s="131">
        <f t="shared" si="20"/>
        <v>19.7569444444444</v>
      </c>
      <c r="O21" s="24">
        <f t="shared" si="20"/>
        <v>14.0625</v>
      </c>
      <c r="P21" s="24">
        <f>SUM(M21:O21)</f>
        <v>67.6736111111111</v>
      </c>
    </row>
    <row r="22" spans="2:16" ht="22.5" customHeight="1" x14ac:dyDescent="0.2">
      <c r="B22" s="196"/>
      <c r="C22" s="205"/>
      <c r="D22" s="205"/>
      <c r="E22" s="205"/>
      <c r="F22" s="208"/>
      <c r="G22" s="195" t="s">
        <v>19</v>
      </c>
      <c r="H22" s="212" t="s">
        <v>20</v>
      </c>
      <c r="I22" s="42" t="s">
        <v>21</v>
      </c>
      <c r="J22" s="169">
        <v>1</v>
      </c>
      <c r="K22" s="132">
        <v>1</v>
      </c>
      <c r="L22" s="112">
        <v>1</v>
      </c>
      <c r="M22" s="181">
        <f t="shared" ref="M22" si="21">J22*$S$5/5</f>
        <v>41</v>
      </c>
      <c r="N22" s="152">
        <f t="shared" ref="N22" si="22">K22*$S$5/5</f>
        <v>41</v>
      </c>
      <c r="O22" s="54">
        <f t="shared" ref="O22" si="23">L22*$S$5/5</f>
        <v>41</v>
      </c>
      <c r="P22" s="66">
        <f t="shared" ref="P22:P26" si="24">SUM(M22:O22)</f>
        <v>123</v>
      </c>
    </row>
    <row r="23" spans="2:16" ht="22.5" customHeight="1" x14ac:dyDescent="0.2">
      <c r="B23" s="196"/>
      <c r="C23" s="205"/>
      <c r="D23" s="205"/>
      <c r="E23" s="205"/>
      <c r="F23" s="208"/>
      <c r="G23" s="196"/>
      <c r="H23" s="213"/>
      <c r="I23" s="50" t="s">
        <v>10</v>
      </c>
      <c r="J23" s="170">
        <f>SUM(J22:J22)</f>
        <v>1</v>
      </c>
      <c r="K23" s="133">
        <f t="shared" ref="K23:L23" si="25">SUM(K22:K22)</f>
        <v>1</v>
      </c>
      <c r="L23" s="113">
        <f t="shared" si="25"/>
        <v>1</v>
      </c>
      <c r="M23" s="182">
        <f>SUM(M22)</f>
        <v>41</v>
      </c>
      <c r="N23" s="153">
        <f t="shared" ref="N23:O23" si="26">SUM(N22)</f>
        <v>41</v>
      </c>
      <c r="O23" s="57">
        <f t="shared" si="26"/>
        <v>41</v>
      </c>
      <c r="P23" s="57">
        <f t="shared" si="24"/>
        <v>123</v>
      </c>
    </row>
    <row r="24" spans="2:16" ht="22.5" customHeight="1" x14ac:dyDescent="0.2">
      <c r="B24" s="196"/>
      <c r="C24" s="205"/>
      <c r="D24" s="205"/>
      <c r="E24" s="205"/>
      <c r="F24" s="208"/>
      <c r="G24" s="196"/>
      <c r="H24" s="214" t="s">
        <v>84</v>
      </c>
      <c r="I24" s="43" t="s">
        <v>35</v>
      </c>
      <c r="J24" s="163">
        <v>0</v>
      </c>
      <c r="K24" s="126">
        <v>1</v>
      </c>
      <c r="L24" s="94">
        <v>0</v>
      </c>
      <c r="M24" s="181">
        <f t="shared" ref="M24:M26" si="27">J24*$S$5/5</f>
        <v>0</v>
      </c>
      <c r="N24" s="152">
        <f t="shared" ref="N24:N26" si="28">K24*$S$5/5</f>
        <v>41</v>
      </c>
      <c r="O24" s="54">
        <f t="shared" ref="O24:O26" si="29">L24*$S$5/5</f>
        <v>0</v>
      </c>
      <c r="P24" s="55">
        <f t="shared" si="24"/>
        <v>41</v>
      </c>
    </row>
    <row r="25" spans="2:16" ht="22.5" customHeight="1" x14ac:dyDescent="0.2">
      <c r="B25" s="196"/>
      <c r="C25" s="205"/>
      <c r="D25" s="205"/>
      <c r="E25" s="205"/>
      <c r="F25" s="208"/>
      <c r="G25" s="196"/>
      <c r="H25" s="215"/>
      <c r="I25" s="43" t="s">
        <v>33</v>
      </c>
      <c r="J25" s="164">
        <v>0</v>
      </c>
      <c r="K25" s="127">
        <v>1</v>
      </c>
      <c r="L25" s="95">
        <v>0</v>
      </c>
      <c r="M25" s="181">
        <f t="shared" si="27"/>
        <v>0</v>
      </c>
      <c r="N25" s="152">
        <f t="shared" si="28"/>
        <v>41</v>
      </c>
      <c r="O25" s="54">
        <f t="shared" si="29"/>
        <v>0</v>
      </c>
      <c r="P25" s="55">
        <f t="shared" si="24"/>
        <v>41</v>
      </c>
    </row>
    <row r="26" spans="2:16" ht="22.5" customHeight="1" x14ac:dyDescent="0.2">
      <c r="B26" s="196"/>
      <c r="C26" s="205"/>
      <c r="D26" s="205"/>
      <c r="E26" s="205"/>
      <c r="F26" s="208"/>
      <c r="G26" s="196"/>
      <c r="H26" s="215"/>
      <c r="I26" s="43" t="s">
        <v>34</v>
      </c>
      <c r="J26" s="164">
        <v>0</v>
      </c>
      <c r="K26" s="127">
        <v>1</v>
      </c>
      <c r="L26" s="95">
        <v>0</v>
      </c>
      <c r="M26" s="181">
        <f t="shared" si="27"/>
        <v>0</v>
      </c>
      <c r="N26" s="152">
        <f t="shared" si="28"/>
        <v>41</v>
      </c>
      <c r="O26" s="54">
        <f t="shared" si="29"/>
        <v>0</v>
      </c>
      <c r="P26" s="55">
        <f t="shared" si="24"/>
        <v>41</v>
      </c>
    </row>
    <row r="27" spans="2:16" ht="22.5" customHeight="1" x14ac:dyDescent="0.2">
      <c r="B27" s="196"/>
      <c r="C27" s="205"/>
      <c r="D27" s="205"/>
      <c r="E27" s="205"/>
      <c r="F27" s="208"/>
      <c r="G27" s="196"/>
      <c r="H27" s="216"/>
      <c r="I27" s="50" t="s">
        <v>10</v>
      </c>
      <c r="J27" s="170">
        <f t="shared" ref="J27:O27" si="30">SUM(J24:J26)</f>
        <v>0</v>
      </c>
      <c r="K27" s="133">
        <f t="shared" si="30"/>
        <v>3</v>
      </c>
      <c r="L27" s="113">
        <f t="shared" si="30"/>
        <v>0</v>
      </c>
      <c r="M27" s="182">
        <f t="shared" si="30"/>
        <v>0</v>
      </c>
      <c r="N27" s="153">
        <f t="shared" si="30"/>
        <v>123</v>
      </c>
      <c r="O27" s="57">
        <f t="shared" si="30"/>
        <v>0</v>
      </c>
      <c r="P27" s="57">
        <f>SUM(M27:O27)</f>
        <v>123</v>
      </c>
    </row>
    <row r="28" spans="2:16" ht="22.5" customHeight="1" x14ac:dyDescent="0.2">
      <c r="B28" s="196"/>
      <c r="C28" s="205"/>
      <c r="D28" s="205"/>
      <c r="E28" s="205"/>
      <c r="F28" s="208"/>
      <c r="G28" s="196"/>
      <c r="H28" s="215" t="s">
        <v>22</v>
      </c>
      <c r="I28" s="43" t="s">
        <v>53</v>
      </c>
      <c r="J28" s="163">
        <v>0</v>
      </c>
      <c r="K28" s="126">
        <v>2</v>
      </c>
      <c r="L28" s="94">
        <v>0</v>
      </c>
      <c r="M28" s="181">
        <f t="shared" ref="M28:M33" si="31">J28*$S$5/5</f>
        <v>0</v>
      </c>
      <c r="N28" s="152">
        <f t="shared" ref="N28:N33" si="32">K28*$S$5/5</f>
        <v>81</v>
      </c>
      <c r="O28" s="54">
        <f t="shared" ref="O28:O33" si="33">L28*$S$5/5</f>
        <v>0</v>
      </c>
      <c r="P28" s="55">
        <f t="shared" ref="P28:P33" si="34">SUM(M28:O28)</f>
        <v>81</v>
      </c>
    </row>
    <row r="29" spans="2:16" ht="22.5" customHeight="1" x14ac:dyDescent="0.2">
      <c r="B29" s="196"/>
      <c r="C29" s="205"/>
      <c r="D29" s="205"/>
      <c r="E29" s="205"/>
      <c r="F29" s="208"/>
      <c r="G29" s="196"/>
      <c r="H29" s="215"/>
      <c r="I29" s="43" t="s">
        <v>58</v>
      </c>
      <c r="J29" s="164">
        <v>0</v>
      </c>
      <c r="K29" s="127">
        <v>0</v>
      </c>
      <c r="L29" s="95">
        <v>2</v>
      </c>
      <c r="M29" s="181">
        <f t="shared" si="31"/>
        <v>0</v>
      </c>
      <c r="N29" s="152">
        <f t="shared" si="32"/>
        <v>0</v>
      </c>
      <c r="O29" s="54">
        <f t="shared" si="33"/>
        <v>81</v>
      </c>
      <c r="P29" s="55">
        <f t="shared" si="34"/>
        <v>81</v>
      </c>
    </row>
    <row r="30" spans="2:16" ht="22.5" customHeight="1" x14ac:dyDescent="0.2">
      <c r="B30" s="196"/>
      <c r="C30" s="205"/>
      <c r="D30" s="205"/>
      <c r="E30" s="205"/>
      <c r="F30" s="208"/>
      <c r="G30" s="196"/>
      <c r="H30" s="215"/>
      <c r="I30" s="43" t="s">
        <v>78</v>
      </c>
      <c r="J30" s="164">
        <v>0</v>
      </c>
      <c r="K30" s="134">
        <v>1</v>
      </c>
      <c r="L30" s="114">
        <v>1</v>
      </c>
      <c r="M30" s="181">
        <f t="shared" si="31"/>
        <v>0</v>
      </c>
      <c r="N30" s="152">
        <f t="shared" si="32"/>
        <v>41</v>
      </c>
      <c r="O30" s="54">
        <f t="shared" si="33"/>
        <v>41</v>
      </c>
      <c r="P30" s="55">
        <f t="shared" si="34"/>
        <v>82</v>
      </c>
    </row>
    <row r="31" spans="2:16" ht="22.5" customHeight="1" x14ac:dyDescent="0.2">
      <c r="B31" s="196"/>
      <c r="C31" s="205"/>
      <c r="D31" s="205"/>
      <c r="E31" s="205"/>
      <c r="F31" s="208"/>
      <c r="G31" s="196"/>
      <c r="H31" s="215"/>
      <c r="I31" s="43" t="s">
        <v>32</v>
      </c>
      <c r="J31" s="163">
        <v>0</v>
      </c>
      <c r="K31" s="134">
        <v>2</v>
      </c>
      <c r="L31" s="114">
        <v>2</v>
      </c>
      <c r="M31" s="181">
        <f t="shared" si="31"/>
        <v>0</v>
      </c>
      <c r="N31" s="152">
        <f t="shared" si="32"/>
        <v>81</v>
      </c>
      <c r="O31" s="54">
        <f t="shared" si="33"/>
        <v>81</v>
      </c>
      <c r="P31" s="55">
        <f t="shared" si="34"/>
        <v>162</v>
      </c>
    </row>
    <row r="32" spans="2:16" ht="22.5" customHeight="1" x14ac:dyDescent="0.2">
      <c r="B32" s="196"/>
      <c r="C32" s="205"/>
      <c r="D32" s="205"/>
      <c r="E32" s="205"/>
      <c r="F32" s="208"/>
      <c r="G32" s="196"/>
      <c r="H32" s="215"/>
      <c r="I32" s="43" t="s">
        <v>54</v>
      </c>
      <c r="J32" s="164">
        <v>0</v>
      </c>
      <c r="K32" s="134">
        <v>2</v>
      </c>
      <c r="L32" s="114">
        <v>2</v>
      </c>
      <c r="M32" s="181">
        <f t="shared" si="31"/>
        <v>0</v>
      </c>
      <c r="N32" s="152">
        <f t="shared" si="32"/>
        <v>81</v>
      </c>
      <c r="O32" s="54">
        <f t="shared" si="33"/>
        <v>81</v>
      </c>
      <c r="P32" s="55">
        <f t="shared" si="34"/>
        <v>162</v>
      </c>
    </row>
    <row r="33" spans="2:16" ht="22.5" customHeight="1" x14ac:dyDescent="0.2">
      <c r="B33" s="196"/>
      <c r="C33" s="205"/>
      <c r="D33" s="205"/>
      <c r="E33" s="205"/>
      <c r="F33" s="208"/>
      <c r="G33" s="196"/>
      <c r="H33" s="215"/>
      <c r="I33" s="43" t="s">
        <v>31</v>
      </c>
      <c r="J33" s="164">
        <v>0</v>
      </c>
      <c r="K33" s="134">
        <v>1</v>
      </c>
      <c r="L33" s="114">
        <v>1</v>
      </c>
      <c r="M33" s="181">
        <f t="shared" si="31"/>
        <v>0</v>
      </c>
      <c r="N33" s="152">
        <f t="shared" si="32"/>
        <v>41</v>
      </c>
      <c r="O33" s="54">
        <f t="shared" si="33"/>
        <v>41</v>
      </c>
      <c r="P33" s="55">
        <f t="shared" si="34"/>
        <v>82</v>
      </c>
    </row>
    <row r="34" spans="2:16" ht="22.5" customHeight="1" x14ac:dyDescent="0.2">
      <c r="B34" s="196"/>
      <c r="C34" s="205"/>
      <c r="D34" s="205"/>
      <c r="E34" s="205"/>
      <c r="F34" s="208"/>
      <c r="G34" s="196"/>
      <c r="H34" s="216"/>
      <c r="I34" s="50" t="s">
        <v>10</v>
      </c>
      <c r="J34" s="170">
        <f>SUM(J28:J33)</f>
        <v>0</v>
      </c>
      <c r="K34" s="133">
        <f t="shared" ref="K34:O34" si="35">SUM(K28:K33)</f>
        <v>8</v>
      </c>
      <c r="L34" s="113">
        <f t="shared" si="35"/>
        <v>8</v>
      </c>
      <c r="M34" s="170">
        <f t="shared" si="35"/>
        <v>0</v>
      </c>
      <c r="N34" s="133">
        <f t="shared" si="35"/>
        <v>325</v>
      </c>
      <c r="O34" s="145">
        <f t="shared" si="35"/>
        <v>325</v>
      </c>
      <c r="P34" s="57">
        <f>SUM(M34:O34)</f>
        <v>650</v>
      </c>
    </row>
    <row r="35" spans="2:16" ht="22.5" customHeight="1" x14ac:dyDescent="0.2">
      <c r="B35" s="196"/>
      <c r="C35" s="205"/>
      <c r="D35" s="205"/>
      <c r="E35" s="205"/>
      <c r="F35" s="208"/>
      <c r="G35" s="196"/>
      <c r="H35" s="49"/>
      <c r="I35" s="51" t="s">
        <v>59</v>
      </c>
      <c r="J35" s="171">
        <f t="shared" ref="J35:O35" si="36">SUM(J34,J27,J23)</f>
        <v>1</v>
      </c>
      <c r="K35" s="135">
        <f t="shared" si="36"/>
        <v>12</v>
      </c>
      <c r="L35" s="115">
        <f t="shared" si="36"/>
        <v>9</v>
      </c>
      <c r="M35" s="171">
        <f t="shared" si="36"/>
        <v>41</v>
      </c>
      <c r="N35" s="135">
        <f t="shared" si="36"/>
        <v>489</v>
      </c>
      <c r="O35" s="52">
        <f t="shared" si="36"/>
        <v>366</v>
      </c>
      <c r="P35" s="58">
        <f>SUM(M35:O35)</f>
        <v>896</v>
      </c>
    </row>
    <row r="36" spans="2:16" ht="22.5" customHeight="1" thickBot="1" x14ac:dyDescent="0.25">
      <c r="B36" s="196"/>
      <c r="C36" s="205"/>
      <c r="D36" s="205"/>
      <c r="E36" s="205"/>
      <c r="F36" s="208"/>
      <c r="G36" s="197"/>
      <c r="H36" s="35"/>
      <c r="I36" s="37" t="s">
        <v>60</v>
      </c>
      <c r="J36" s="168">
        <f t="shared" ref="J36:O36" si="37">J35*$S$10</f>
        <v>3.4722222222222203E-2</v>
      </c>
      <c r="K36" s="131">
        <f t="shared" si="37"/>
        <v>0.41666666666666602</v>
      </c>
      <c r="L36" s="111">
        <f t="shared" si="37"/>
        <v>0.3125</v>
      </c>
      <c r="M36" s="168">
        <f t="shared" si="37"/>
        <v>1.4236111111111101</v>
      </c>
      <c r="N36" s="131">
        <f t="shared" si="37"/>
        <v>16.9791666666667</v>
      </c>
      <c r="O36" s="24">
        <f t="shared" si="37"/>
        <v>12.7083333333333</v>
      </c>
      <c r="P36" s="24">
        <f>SUM(M36:O36)</f>
        <v>31.1111111111111</v>
      </c>
    </row>
    <row r="37" spans="2:16" ht="22.5" customHeight="1" thickBot="1" x14ac:dyDescent="0.25">
      <c r="B37" s="196"/>
      <c r="C37" s="205"/>
      <c r="D37" s="205"/>
      <c r="E37" s="205"/>
      <c r="F37" s="208"/>
      <c r="G37" s="201" t="s">
        <v>52</v>
      </c>
      <c r="H37" s="226" t="s">
        <v>104</v>
      </c>
      <c r="I37" s="78" t="s">
        <v>46</v>
      </c>
      <c r="J37" s="163">
        <v>0</v>
      </c>
      <c r="K37" s="136">
        <v>2</v>
      </c>
      <c r="L37" s="179">
        <v>0</v>
      </c>
      <c r="M37" s="183">
        <f t="shared" ref="M37:M40" si="38">J37*$S$5/5</f>
        <v>0</v>
      </c>
      <c r="N37" s="152">
        <f t="shared" ref="N37:N40" si="39">K37*$S$5/5</f>
        <v>81</v>
      </c>
      <c r="O37" s="54">
        <f t="shared" ref="O37:O40" si="40">L37*$S$5/5</f>
        <v>0</v>
      </c>
      <c r="P37" s="66">
        <f t="shared" ref="P37:P51" si="41">SUM(M37:O37)</f>
        <v>81</v>
      </c>
    </row>
    <row r="38" spans="2:16" ht="22.5" customHeight="1" x14ac:dyDescent="0.2">
      <c r="B38" s="196"/>
      <c r="C38" s="205"/>
      <c r="D38" s="205"/>
      <c r="E38" s="205"/>
      <c r="F38" s="208"/>
      <c r="G38" s="202"/>
      <c r="H38" s="224"/>
      <c r="I38" s="26" t="s">
        <v>51</v>
      </c>
      <c r="J38" s="163">
        <v>0</v>
      </c>
      <c r="K38" s="127">
        <v>2</v>
      </c>
      <c r="L38" s="118">
        <v>0</v>
      </c>
      <c r="M38" s="184">
        <f t="shared" si="38"/>
        <v>0</v>
      </c>
      <c r="N38" s="152">
        <f t="shared" si="39"/>
        <v>81</v>
      </c>
      <c r="O38" s="54">
        <f t="shared" si="40"/>
        <v>0</v>
      </c>
      <c r="P38" s="55">
        <f t="shared" si="41"/>
        <v>81</v>
      </c>
    </row>
    <row r="39" spans="2:16" ht="22.5" customHeight="1" x14ac:dyDescent="0.2">
      <c r="B39" s="196"/>
      <c r="C39" s="205"/>
      <c r="D39" s="205"/>
      <c r="E39" s="205"/>
      <c r="F39" s="208"/>
      <c r="G39" s="202"/>
      <c r="H39" s="224"/>
      <c r="I39" s="26" t="s">
        <v>50</v>
      </c>
      <c r="J39" s="164">
        <v>0</v>
      </c>
      <c r="K39" s="127">
        <v>2</v>
      </c>
      <c r="L39" s="117">
        <v>0</v>
      </c>
      <c r="M39" s="181">
        <f t="shared" si="38"/>
        <v>0</v>
      </c>
      <c r="N39" s="152">
        <f t="shared" si="39"/>
        <v>81</v>
      </c>
      <c r="O39" s="54">
        <f t="shared" si="40"/>
        <v>0</v>
      </c>
      <c r="P39" s="55">
        <f t="shared" si="41"/>
        <v>81</v>
      </c>
    </row>
    <row r="40" spans="2:16" ht="22.5" customHeight="1" x14ac:dyDescent="0.2">
      <c r="B40" s="196"/>
      <c r="C40" s="205"/>
      <c r="D40" s="205"/>
      <c r="E40" s="205"/>
      <c r="F40" s="208"/>
      <c r="G40" s="202"/>
      <c r="H40" s="224"/>
      <c r="I40" s="26" t="s">
        <v>45</v>
      </c>
      <c r="J40" s="164">
        <v>0</v>
      </c>
      <c r="K40" s="127">
        <v>2</v>
      </c>
      <c r="L40" s="117">
        <v>0</v>
      </c>
      <c r="M40" s="181">
        <f t="shared" si="38"/>
        <v>0</v>
      </c>
      <c r="N40" s="152">
        <f t="shared" si="39"/>
        <v>81</v>
      </c>
      <c r="O40" s="54">
        <f t="shared" si="40"/>
        <v>0</v>
      </c>
      <c r="P40" s="55">
        <f t="shared" si="41"/>
        <v>81</v>
      </c>
    </row>
    <row r="41" spans="2:16" ht="22.5" customHeight="1" x14ac:dyDescent="0.2">
      <c r="B41" s="196"/>
      <c r="C41" s="205"/>
      <c r="D41" s="205"/>
      <c r="E41" s="205"/>
      <c r="F41" s="208"/>
      <c r="G41" s="202"/>
      <c r="H41" s="225"/>
      <c r="I41" s="27" t="s">
        <v>10</v>
      </c>
      <c r="J41" s="172">
        <f t="shared" ref="J41:O41" si="42">SUM(J37:J40)</f>
        <v>0</v>
      </c>
      <c r="K41" s="137">
        <f t="shared" si="42"/>
        <v>8</v>
      </c>
      <c r="L41" s="20">
        <f t="shared" si="42"/>
        <v>0</v>
      </c>
      <c r="M41" s="172">
        <f t="shared" si="42"/>
        <v>0</v>
      </c>
      <c r="N41" s="137">
        <f t="shared" si="42"/>
        <v>324</v>
      </c>
      <c r="O41" s="22">
        <f t="shared" si="42"/>
        <v>0</v>
      </c>
      <c r="P41" s="59">
        <f t="shared" si="41"/>
        <v>324</v>
      </c>
    </row>
    <row r="42" spans="2:16" ht="22.5" customHeight="1" x14ac:dyDescent="0.2">
      <c r="B42" s="196"/>
      <c r="C42" s="205"/>
      <c r="D42" s="205"/>
      <c r="E42" s="205"/>
      <c r="F42" s="208"/>
      <c r="G42" s="202"/>
      <c r="H42" s="223" t="s">
        <v>61</v>
      </c>
      <c r="I42" s="26" t="s">
        <v>66</v>
      </c>
      <c r="J42" s="164">
        <v>0</v>
      </c>
      <c r="K42" s="126">
        <v>2</v>
      </c>
      <c r="L42" s="118">
        <v>0</v>
      </c>
      <c r="M42" s="181">
        <f t="shared" ref="M42:M46" si="43">J42*$S$5/5</f>
        <v>0</v>
      </c>
      <c r="N42" s="152">
        <f t="shared" ref="N42:N46" si="44">K42*$S$5/5</f>
        <v>81</v>
      </c>
      <c r="O42" s="54">
        <f t="shared" ref="O42:O46" si="45">L42*$S$5/5</f>
        <v>0</v>
      </c>
      <c r="P42" s="55">
        <f t="shared" si="41"/>
        <v>81</v>
      </c>
    </row>
    <row r="43" spans="2:16" ht="22.5" customHeight="1" x14ac:dyDescent="0.2">
      <c r="B43" s="196"/>
      <c r="C43" s="205"/>
      <c r="D43" s="205"/>
      <c r="E43" s="205"/>
      <c r="F43" s="208"/>
      <c r="G43" s="202"/>
      <c r="H43" s="224"/>
      <c r="I43" s="26" t="s">
        <v>67</v>
      </c>
      <c r="J43" s="164">
        <v>0</v>
      </c>
      <c r="K43" s="127">
        <v>4</v>
      </c>
      <c r="L43" s="117">
        <v>0</v>
      </c>
      <c r="M43" s="181">
        <f t="shared" si="43"/>
        <v>0</v>
      </c>
      <c r="N43" s="152">
        <f t="shared" si="44"/>
        <v>162</v>
      </c>
      <c r="O43" s="54">
        <f t="shared" si="45"/>
        <v>0</v>
      </c>
      <c r="P43" s="55">
        <f t="shared" si="41"/>
        <v>162</v>
      </c>
    </row>
    <row r="44" spans="2:16" ht="22.5" customHeight="1" x14ac:dyDescent="0.2">
      <c r="B44" s="196"/>
      <c r="C44" s="205"/>
      <c r="D44" s="205"/>
      <c r="E44" s="205"/>
      <c r="F44" s="208"/>
      <c r="G44" s="202"/>
      <c r="H44" s="224"/>
      <c r="I44" s="26" t="s">
        <v>68</v>
      </c>
      <c r="J44" s="164">
        <v>0</v>
      </c>
      <c r="K44" s="126">
        <v>0</v>
      </c>
      <c r="L44" s="117">
        <v>5</v>
      </c>
      <c r="M44" s="181">
        <f t="shared" si="43"/>
        <v>0</v>
      </c>
      <c r="N44" s="152">
        <f t="shared" si="44"/>
        <v>0</v>
      </c>
      <c r="O44" s="54">
        <f t="shared" si="45"/>
        <v>203</v>
      </c>
      <c r="P44" s="55">
        <f t="shared" si="41"/>
        <v>203</v>
      </c>
    </row>
    <row r="45" spans="2:16" ht="22.5" customHeight="1" x14ac:dyDescent="0.2">
      <c r="B45" s="196"/>
      <c r="C45" s="205"/>
      <c r="D45" s="205"/>
      <c r="E45" s="205"/>
      <c r="F45" s="208"/>
      <c r="G45" s="202"/>
      <c r="H45" s="224"/>
      <c r="I45" s="26" t="s">
        <v>48</v>
      </c>
      <c r="J45" s="164">
        <v>0</v>
      </c>
      <c r="K45" s="127">
        <v>2</v>
      </c>
      <c r="L45" s="117">
        <v>0</v>
      </c>
      <c r="M45" s="181">
        <f t="shared" si="43"/>
        <v>0</v>
      </c>
      <c r="N45" s="152">
        <f t="shared" si="44"/>
        <v>81</v>
      </c>
      <c r="O45" s="54">
        <f t="shared" si="45"/>
        <v>0</v>
      </c>
      <c r="P45" s="55">
        <f t="shared" si="41"/>
        <v>81</v>
      </c>
    </row>
    <row r="46" spans="2:16" ht="22.5" customHeight="1" x14ac:dyDescent="0.2">
      <c r="B46" s="196"/>
      <c r="C46" s="205"/>
      <c r="D46" s="205"/>
      <c r="E46" s="205"/>
      <c r="F46" s="208"/>
      <c r="G46" s="202"/>
      <c r="H46" s="224"/>
      <c r="I46" s="26" t="s">
        <v>47</v>
      </c>
      <c r="J46" s="164">
        <v>0</v>
      </c>
      <c r="K46" s="127">
        <v>3</v>
      </c>
      <c r="L46" s="117">
        <v>0</v>
      </c>
      <c r="M46" s="181">
        <f t="shared" si="43"/>
        <v>0</v>
      </c>
      <c r="N46" s="152">
        <f t="shared" si="44"/>
        <v>122</v>
      </c>
      <c r="O46" s="54">
        <f t="shared" si="45"/>
        <v>0</v>
      </c>
      <c r="P46" s="55">
        <f t="shared" si="41"/>
        <v>122</v>
      </c>
    </row>
    <row r="47" spans="2:16" ht="22.5" customHeight="1" x14ac:dyDescent="0.2">
      <c r="B47" s="196"/>
      <c r="C47" s="205"/>
      <c r="D47" s="205"/>
      <c r="E47" s="205"/>
      <c r="F47" s="208"/>
      <c r="G47" s="202"/>
      <c r="H47" s="225"/>
      <c r="I47" s="27" t="s">
        <v>10</v>
      </c>
      <c r="J47" s="172">
        <f>SUM(J42:J46)</f>
        <v>0</v>
      </c>
      <c r="K47" s="137">
        <f t="shared" ref="K47:L47" si="46">SUM(K42:K46)</f>
        <v>11</v>
      </c>
      <c r="L47" s="20">
        <f t="shared" si="46"/>
        <v>5</v>
      </c>
      <c r="M47" s="185">
        <f>SUM(M42:M46)</f>
        <v>0</v>
      </c>
      <c r="N47" s="137">
        <f t="shared" ref="N47:O47" si="47">SUM(N42:N46)</f>
        <v>446</v>
      </c>
      <c r="O47" s="22">
        <f t="shared" si="47"/>
        <v>203</v>
      </c>
      <c r="P47" s="59">
        <f t="shared" si="41"/>
        <v>649</v>
      </c>
    </row>
    <row r="48" spans="2:16" ht="22.5" customHeight="1" x14ac:dyDescent="0.2">
      <c r="B48" s="196"/>
      <c r="C48" s="205"/>
      <c r="D48" s="205"/>
      <c r="E48" s="205"/>
      <c r="F48" s="208"/>
      <c r="G48" s="202"/>
      <c r="H48" s="223" t="s">
        <v>70</v>
      </c>
      <c r="I48" s="26" t="s">
        <v>69</v>
      </c>
      <c r="J48" s="164">
        <v>0</v>
      </c>
      <c r="K48" s="127">
        <v>0</v>
      </c>
      <c r="L48" s="118">
        <v>5</v>
      </c>
      <c r="M48" s="181">
        <f t="shared" ref="M48:M50" si="48">J48*$S$5/5</f>
        <v>0</v>
      </c>
      <c r="N48" s="152">
        <f t="shared" ref="N48:N50" si="49">K48*$S$5/5</f>
        <v>0</v>
      </c>
      <c r="O48" s="54">
        <f t="shared" ref="O48:O50" si="50">L48*$S$5/5</f>
        <v>203</v>
      </c>
      <c r="P48" s="55">
        <f t="shared" si="41"/>
        <v>203</v>
      </c>
    </row>
    <row r="49" spans="2:28" ht="22.5" customHeight="1" x14ac:dyDescent="0.2">
      <c r="B49" s="196"/>
      <c r="C49" s="205"/>
      <c r="D49" s="205"/>
      <c r="E49" s="205"/>
      <c r="F49" s="208"/>
      <c r="G49" s="202"/>
      <c r="H49" s="224"/>
      <c r="I49" s="26" t="s">
        <v>71</v>
      </c>
      <c r="J49" s="164">
        <v>0</v>
      </c>
      <c r="K49" s="127">
        <v>0</v>
      </c>
      <c r="L49" s="117">
        <v>4</v>
      </c>
      <c r="M49" s="181">
        <f t="shared" si="48"/>
        <v>0</v>
      </c>
      <c r="N49" s="152">
        <f t="shared" si="49"/>
        <v>0</v>
      </c>
      <c r="O49" s="54">
        <f t="shared" si="50"/>
        <v>162</v>
      </c>
      <c r="P49" s="55">
        <f t="shared" si="41"/>
        <v>162</v>
      </c>
      <c r="W49" s="77"/>
      <c r="X49" s="73"/>
      <c r="Y49" s="73"/>
      <c r="Z49" s="73"/>
      <c r="AA49" s="73"/>
      <c r="AB49" s="73"/>
    </row>
    <row r="50" spans="2:28" ht="22.5" customHeight="1" x14ac:dyDescent="0.2">
      <c r="B50" s="196"/>
      <c r="C50" s="205"/>
      <c r="D50" s="205"/>
      <c r="E50" s="205"/>
      <c r="F50" s="208"/>
      <c r="G50" s="202"/>
      <c r="H50" s="224"/>
      <c r="I50" s="26" t="s">
        <v>49</v>
      </c>
      <c r="J50" s="164">
        <v>0</v>
      </c>
      <c r="K50" s="127">
        <v>0</v>
      </c>
      <c r="L50" s="117">
        <v>4</v>
      </c>
      <c r="M50" s="181">
        <f t="shared" si="48"/>
        <v>0</v>
      </c>
      <c r="N50" s="152">
        <f t="shared" si="49"/>
        <v>0</v>
      </c>
      <c r="O50" s="54">
        <f t="shared" si="50"/>
        <v>162</v>
      </c>
      <c r="P50" s="55">
        <f t="shared" si="41"/>
        <v>162</v>
      </c>
      <c r="R50" s="74"/>
      <c r="S50" s="76"/>
      <c r="T50" s="76"/>
      <c r="U50" s="76"/>
      <c r="V50" s="76"/>
      <c r="W50" s="1"/>
      <c r="X50" s="1"/>
      <c r="Y50" s="1"/>
      <c r="Z50" s="1"/>
      <c r="AA50" s="1"/>
      <c r="AB50" s="71"/>
    </row>
    <row r="51" spans="2:28" ht="22.5" customHeight="1" x14ac:dyDescent="0.2">
      <c r="B51" s="196"/>
      <c r="C51" s="205"/>
      <c r="D51" s="205"/>
      <c r="E51" s="205"/>
      <c r="F51" s="208"/>
      <c r="G51" s="202"/>
      <c r="H51" s="225"/>
      <c r="I51" s="27" t="s">
        <v>10</v>
      </c>
      <c r="J51" s="172">
        <f t="shared" ref="J51:O51" si="51">SUM(J48:J50)</f>
        <v>0</v>
      </c>
      <c r="K51" s="137">
        <f t="shared" si="51"/>
        <v>0</v>
      </c>
      <c r="L51" s="20">
        <f t="shared" si="51"/>
        <v>13</v>
      </c>
      <c r="M51" s="172">
        <f t="shared" si="51"/>
        <v>0</v>
      </c>
      <c r="N51" s="137">
        <f t="shared" si="51"/>
        <v>0</v>
      </c>
      <c r="O51" s="22">
        <f t="shared" si="51"/>
        <v>527</v>
      </c>
      <c r="P51" s="59">
        <f t="shared" si="41"/>
        <v>527</v>
      </c>
      <c r="R51" s="75"/>
      <c r="S51" s="76"/>
      <c r="T51" s="76"/>
      <c r="U51" s="76"/>
      <c r="V51" s="76"/>
      <c r="W51" s="1"/>
      <c r="X51" s="1"/>
      <c r="Y51" s="1"/>
      <c r="Z51" s="1"/>
      <c r="AA51" s="1"/>
      <c r="AB51" s="71"/>
    </row>
    <row r="52" spans="2:28" ht="22.5" customHeight="1" x14ac:dyDescent="0.2">
      <c r="B52" s="196"/>
      <c r="C52" s="205"/>
      <c r="D52" s="205"/>
      <c r="E52" s="205"/>
      <c r="F52" s="208"/>
      <c r="G52" s="202"/>
      <c r="H52" s="47"/>
      <c r="I52" s="28" t="s">
        <v>62</v>
      </c>
      <c r="J52" s="172">
        <f t="shared" ref="J52:O52" si="52">SUM(J51,J47,J41)</f>
        <v>0</v>
      </c>
      <c r="K52" s="137">
        <f t="shared" si="52"/>
        <v>19</v>
      </c>
      <c r="L52" s="20">
        <f t="shared" si="52"/>
        <v>18</v>
      </c>
      <c r="M52" s="172">
        <f t="shared" si="52"/>
        <v>0</v>
      </c>
      <c r="N52" s="137">
        <f t="shared" si="52"/>
        <v>770</v>
      </c>
      <c r="O52" s="22">
        <f t="shared" si="52"/>
        <v>730</v>
      </c>
      <c r="P52" s="22">
        <f>SUM(M52:O52)</f>
        <v>1500</v>
      </c>
      <c r="R52" s="70"/>
      <c r="V52" s="72"/>
      <c r="W52" s="1"/>
      <c r="X52" s="1"/>
      <c r="Y52" s="1"/>
      <c r="Z52" s="1"/>
      <c r="AA52" s="1"/>
      <c r="AB52" s="71"/>
    </row>
    <row r="53" spans="2:28" ht="22.5" customHeight="1" thickBot="1" x14ac:dyDescent="0.25">
      <c r="B53" s="197"/>
      <c r="C53" s="206"/>
      <c r="D53" s="206"/>
      <c r="E53" s="206"/>
      <c r="F53" s="209"/>
      <c r="G53" s="203"/>
      <c r="H53" s="35"/>
      <c r="I53" s="38" t="s">
        <v>63</v>
      </c>
      <c r="J53" s="168">
        <f t="shared" ref="J53:O53" si="53">J52*$S$10</f>
        <v>0</v>
      </c>
      <c r="K53" s="131">
        <f t="shared" si="53"/>
        <v>0.65972222222222199</v>
      </c>
      <c r="L53" s="30">
        <f t="shared" si="53"/>
        <v>0.625</v>
      </c>
      <c r="M53" s="168">
        <f t="shared" si="53"/>
        <v>0</v>
      </c>
      <c r="N53" s="131">
        <f t="shared" si="53"/>
        <v>26.7361111111111</v>
      </c>
      <c r="O53" s="24">
        <f t="shared" si="53"/>
        <v>25.3472222222222</v>
      </c>
      <c r="P53" s="24">
        <f>SUM(M53:O53)</f>
        <v>52.0833333333333</v>
      </c>
      <c r="R53" s="70"/>
    </row>
    <row r="54" spans="2:28" ht="22.5" customHeight="1" x14ac:dyDescent="0.2">
      <c r="G54" s="19"/>
      <c r="H54" s="190" t="s">
        <v>72</v>
      </c>
      <c r="I54" s="25" t="s">
        <v>75</v>
      </c>
      <c r="J54" s="173">
        <v>0</v>
      </c>
      <c r="K54" s="138">
        <v>0</v>
      </c>
      <c r="L54" s="119">
        <v>8</v>
      </c>
      <c r="M54" s="181">
        <f t="shared" ref="M54" si="54">J54*$S$5/5</f>
        <v>0</v>
      </c>
      <c r="N54" s="152">
        <f t="shared" ref="N54" si="55">K54*$S$5/5</f>
        <v>0</v>
      </c>
      <c r="O54" s="54">
        <f t="shared" ref="O54" si="56">L54*$S$5/5</f>
        <v>325</v>
      </c>
      <c r="P54" s="54">
        <f t="shared" ref="P54:P55" si="57">SUM(M54:O54)</f>
        <v>325</v>
      </c>
    </row>
    <row r="55" spans="2:28" ht="22.5" customHeight="1" x14ac:dyDescent="0.2">
      <c r="G55" s="19"/>
      <c r="H55" s="191"/>
      <c r="I55" s="44" t="s">
        <v>73</v>
      </c>
      <c r="J55" s="174">
        <f>SUM(J54)</f>
        <v>0</v>
      </c>
      <c r="K55" s="139">
        <f t="shared" ref="K55:L55" si="58">SUM(K54)</f>
        <v>0</v>
      </c>
      <c r="L55" s="120">
        <f t="shared" si="58"/>
        <v>8</v>
      </c>
      <c r="M55" s="186">
        <f>SUM(M54)</f>
        <v>0</v>
      </c>
      <c r="N55" s="154">
        <f t="shared" ref="N55:O55" si="59">SUM(N54)</f>
        <v>0</v>
      </c>
      <c r="O55" s="60">
        <f t="shared" si="59"/>
        <v>325</v>
      </c>
      <c r="P55" s="60">
        <f t="shared" si="57"/>
        <v>325</v>
      </c>
    </row>
    <row r="56" spans="2:28" ht="22.5" customHeight="1" thickBot="1" x14ac:dyDescent="0.25">
      <c r="G56" s="19"/>
      <c r="H56" s="35"/>
      <c r="I56" s="32" t="s">
        <v>74</v>
      </c>
      <c r="J56" s="175">
        <f t="shared" ref="J56:O56" si="60">J55*$S$10</f>
        <v>0</v>
      </c>
      <c r="K56" s="140">
        <f t="shared" si="60"/>
        <v>0</v>
      </c>
      <c r="L56" s="121">
        <f t="shared" si="60"/>
        <v>0.27777777777777801</v>
      </c>
      <c r="M56" s="175">
        <f t="shared" si="60"/>
        <v>0</v>
      </c>
      <c r="N56" s="140">
        <f t="shared" si="60"/>
        <v>0</v>
      </c>
      <c r="O56" s="53">
        <f t="shared" si="60"/>
        <v>11.2847222222222</v>
      </c>
      <c r="P56" s="53">
        <f>SUM(M56:O56)</f>
        <v>11.2847222222222</v>
      </c>
    </row>
    <row r="57" spans="2:28" ht="22.5" customHeight="1" x14ac:dyDescent="0.2">
      <c r="G57" s="19"/>
      <c r="H57" s="13"/>
      <c r="I57" s="33" t="s">
        <v>64</v>
      </c>
      <c r="J57" s="176">
        <f t="shared" ref="J57:O57" si="61">J20+J35</f>
        <v>25</v>
      </c>
      <c r="K57" s="141">
        <f t="shared" si="61"/>
        <v>26</v>
      </c>
      <c r="L57" s="122">
        <f t="shared" si="61"/>
        <v>19</v>
      </c>
      <c r="M57" s="176">
        <f t="shared" si="61"/>
        <v>1016</v>
      </c>
      <c r="N57" s="141">
        <f t="shared" si="61"/>
        <v>1058</v>
      </c>
      <c r="O57" s="61">
        <f t="shared" si="61"/>
        <v>771</v>
      </c>
      <c r="P57" s="61">
        <f>SUM(M57:O57)</f>
        <v>2845</v>
      </c>
    </row>
    <row r="58" spans="2:28" ht="22.5" customHeight="1" x14ac:dyDescent="0.2">
      <c r="G58" s="19"/>
      <c r="H58" s="13"/>
      <c r="I58" s="34" t="s">
        <v>65</v>
      </c>
      <c r="J58" s="177">
        <f t="shared" ref="J58:O58" si="62">J57*$S$10</f>
        <v>0.86805555555555503</v>
      </c>
      <c r="K58" s="142">
        <f t="shared" si="62"/>
        <v>0.90277777777777701</v>
      </c>
      <c r="L58" s="123">
        <f t="shared" si="62"/>
        <v>0.65972222222222199</v>
      </c>
      <c r="M58" s="177">
        <f t="shared" si="62"/>
        <v>35.2777777777778</v>
      </c>
      <c r="N58" s="142">
        <f t="shared" si="62"/>
        <v>36.7361111111111</v>
      </c>
      <c r="O58" s="23">
        <f t="shared" si="62"/>
        <v>26.7708333333333</v>
      </c>
      <c r="P58" s="23">
        <f>SUM(M58:O58)</f>
        <v>98.7847222222222</v>
      </c>
    </row>
    <row r="59" spans="2:28" ht="22.5" customHeight="1" x14ac:dyDescent="0.2">
      <c r="I59" s="47" t="s">
        <v>76</v>
      </c>
      <c r="J59" s="178">
        <f>SUM(J52,J55,J57)</f>
        <v>25</v>
      </c>
      <c r="K59" s="143">
        <f t="shared" ref="K59:L59" si="63">SUM(K52,K55,K57)</f>
        <v>45</v>
      </c>
      <c r="L59" s="124">
        <f t="shared" si="63"/>
        <v>45</v>
      </c>
      <c r="M59" s="178">
        <f>J59*$S$5/5</f>
        <v>1015</v>
      </c>
      <c r="N59" s="143">
        <f t="shared" ref="N59:O59" si="64">K59*$S$5/5</f>
        <v>1827</v>
      </c>
      <c r="O59" s="62">
        <f t="shared" si="64"/>
        <v>1827</v>
      </c>
      <c r="P59" s="62">
        <f t="shared" ref="P59" si="65">SUM(M59:O59)</f>
        <v>4669</v>
      </c>
    </row>
    <row r="60" spans="2:28" ht="22.5" customHeight="1" thickBot="1" x14ac:dyDescent="0.25">
      <c r="I60" s="35" t="s">
        <v>77</v>
      </c>
      <c r="J60" s="168">
        <f t="shared" ref="J60:O60" si="66">J59*$S$10</f>
        <v>0.86805555555555503</v>
      </c>
      <c r="K60" s="131">
        <f t="shared" si="66"/>
        <v>1.5625</v>
      </c>
      <c r="L60" s="111">
        <f t="shared" si="66"/>
        <v>1.5625</v>
      </c>
      <c r="M60" s="168">
        <f t="shared" si="66"/>
        <v>35.2430555555555</v>
      </c>
      <c r="N60" s="131">
        <f t="shared" si="66"/>
        <v>63.4375</v>
      </c>
      <c r="O60" s="24">
        <f t="shared" si="66"/>
        <v>63.4375</v>
      </c>
      <c r="P60" s="24">
        <f>SUM(M60:O60)</f>
        <v>162.118055555555</v>
      </c>
    </row>
    <row r="61" spans="2:28" s="14" customFormat="1" ht="18" x14ac:dyDescent="0.25">
      <c r="B61"/>
      <c r="C61"/>
      <c r="D61"/>
      <c r="E61"/>
      <c r="F61"/>
      <c r="J61" s="15"/>
      <c r="M61" s="16"/>
      <c r="N61" s="16"/>
      <c r="O61" s="17"/>
      <c r="P61" s="17"/>
      <c r="Q61" s="17"/>
    </row>
  </sheetData>
  <mergeCells count="24">
    <mergeCell ref="I1:N1"/>
    <mergeCell ref="B3:B53"/>
    <mergeCell ref="C3:C53"/>
    <mergeCell ref="D3:D53"/>
    <mergeCell ref="E3:E53"/>
    <mergeCell ref="F3:F53"/>
    <mergeCell ref="H15:H19"/>
    <mergeCell ref="G3:G21"/>
    <mergeCell ref="H3:H4"/>
    <mergeCell ref="I3:I4"/>
    <mergeCell ref="H5:H8"/>
    <mergeCell ref="H9:H12"/>
    <mergeCell ref="H13:H14"/>
    <mergeCell ref="M3:P3"/>
    <mergeCell ref="J3:L3"/>
    <mergeCell ref="H54:H55"/>
    <mergeCell ref="G22:G36"/>
    <mergeCell ref="H22:H23"/>
    <mergeCell ref="H24:H27"/>
    <mergeCell ref="H28:H34"/>
    <mergeCell ref="G37:G53"/>
    <mergeCell ref="H37:H41"/>
    <mergeCell ref="H42:H47"/>
    <mergeCell ref="H48:H51"/>
  </mergeCells>
  <pageMargins left="0" right="0" top="0" bottom="0" header="0" footer="0"/>
  <pageSetup paperSize="9" scale="59" orientation="portrait" r:id="rId1"/>
  <rowBreaks count="3" manualBreakCount="3">
    <brk id="21" max="18" man="1"/>
    <brk id="36" max="18" man="1"/>
    <brk id="5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2"/>
  <sheetViews>
    <sheetView showGridLines="0" topLeftCell="B1" zoomScale="80" zoomScaleNormal="80" workbookViewId="0">
      <pane ySplit="4" topLeftCell="A40" activePane="bottomLeft" state="frozen"/>
      <selection pane="bottomLeft" activeCell="A24" sqref="A24"/>
    </sheetView>
  </sheetViews>
  <sheetFormatPr defaultRowHeight="14.25" x14ac:dyDescent="0.2"/>
  <cols>
    <col min="1" max="1" width="3" customWidth="1"/>
    <col min="2" max="6" width="2.59765625" customWidth="1"/>
    <col min="7" max="7" width="6.3984375" customWidth="1"/>
    <col min="8" max="8" width="20.69921875" customWidth="1"/>
    <col min="9" max="9" width="39.59765625" bestFit="1" customWidth="1"/>
    <col min="10" max="10" width="6" style="1" customWidth="1"/>
    <col min="11" max="12" width="6" customWidth="1"/>
    <col min="13" max="15" width="7.09765625" style="6" customWidth="1"/>
    <col min="16" max="16" width="7.796875" style="6" customWidth="1"/>
    <col min="17" max="17" width="6.19921875" customWidth="1"/>
    <col min="18" max="18" width="14.3984375" customWidth="1"/>
    <col min="19" max="19" width="9.796875" customWidth="1"/>
    <col min="20" max="20" width="9.09765625" bestFit="1" customWidth="1"/>
    <col min="21" max="21" width="2" customWidth="1"/>
    <col min="22" max="22" width="4.3984375" customWidth="1"/>
    <col min="23" max="23" width="9.59765625" bestFit="1" customWidth="1"/>
  </cols>
  <sheetData>
    <row r="1" spans="2:22" ht="22.5" customHeight="1" x14ac:dyDescent="0.2">
      <c r="I1" s="219" t="s">
        <v>92</v>
      </c>
      <c r="J1" s="219"/>
      <c r="K1" s="219"/>
      <c r="L1" s="219"/>
      <c r="M1" s="219"/>
    </row>
    <row r="2" spans="2:22" ht="15" thickBot="1" x14ac:dyDescent="0.25"/>
    <row r="3" spans="2:22" ht="22.5" customHeight="1" thickBot="1" x14ac:dyDescent="0.25">
      <c r="B3" s="195" t="s">
        <v>42</v>
      </c>
      <c r="C3" s="204" t="s">
        <v>87</v>
      </c>
      <c r="D3" s="204" t="s">
        <v>44</v>
      </c>
      <c r="E3" s="204" t="s">
        <v>88</v>
      </c>
      <c r="F3" s="207" t="s">
        <v>43</v>
      </c>
      <c r="G3" s="192" t="s">
        <v>1</v>
      </c>
      <c r="H3" s="227" t="s">
        <v>2</v>
      </c>
      <c r="I3" s="210" t="s">
        <v>3</v>
      </c>
      <c r="J3" s="217" t="s">
        <v>4</v>
      </c>
      <c r="K3" s="218"/>
      <c r="L3" s="218"/>
      <c r="M3" s="220" t="s">
        <v>5</v>
      </c>
      <c r="N3" s="221"/>
      <c r="O3" s="221"/>
      <c r="P3" s="222"/>
      <c r="Q3" s="5"/>
      <c r="R3" s="5"/>
    </row>
    <row r="4" spans="2:22" s="2" customFormat="1" ht="18.75" customHeight="1" thickBot="1" x14ac:dyDescent="0.25">
      <c r="B4" s="196"/>
      <c r="C4" s="205"/>
      <c r="D4" s="205"/>
      <c r="E4" s="205"/>
      <c r="F4" s="208"/>
      <c r="G4" s="193"/>
      <c r="H4" s="228"/>
      <c r="I4" s="211"/>
      <c r="J4" s="86" t="s">
        <v>23</v>
      </c>
      <c r="K4" s="125" t="s">
        <v>24</v>
      </c>
      <c r="L4" s="93" t="s">
        <v>25</v>
      </c>
      <c r="M4" s="180" t="s">
        <v>23</v>
      </c>
      <c r="N4" s="83" t="s">
        <v>24</v>
      </c>
      <c r="O4" s="144" t="s">
        <v>25</v>
      </c>
      <c r="P4" s="82" t="s">
        <v>0</v>
      </c>
      <c r="R4" s="11"/>
      <c r="S4" s="3"/>
    </row>
    <row r="5" spans="2:22" ht="22.5" customHeight="1" x14ac:dyDescent="0.2">
      <c r="B5" s="196"/>
      <c r="C5" s="205"/>
      <c r="D5" s="205"/>
      <c r="E5" s="205"/>
      <c r="F5" s="208"/>
      <c r="G5" s="193"/>
      <c r="H5" s="200" t="s">
        <v>6</v>
      </c>
      <c r="I5" s="48" t="s">
        <v>9</v>
      </c>
      <c r="J5" s="163">
        <v>1</v>
      </c>
      <c r="K5" s="126">
        <v>0</v>
      </c>
      <c r="L5" s="94">
        <v>0</v>
      </c>
      <c r="M5" s="181">
        <f>J5*$S$5/5</f>
        <v>41</v>
      </c>
      <c r="N5" s="152">
        <f t="shared" ref="N5:O7" si="0">K5*$S$5/5</f>
        <v>0</v>
      </c>
      <c r="O5" s="54">
        <f t="shared" si="0"/>
        <v>0</v>
      </c>
      <c r="P5" s="54">
        <f>SUM(M5:O5)</f>
        <v>41</v>
      </c>
      <c r="R5" s="11" t="s">
        <v>55</v>
      </c>
      <c r="S5" s="3">
        <v>203</v>
      </c>
    </row>
    <row r="6" spans="2:22" s="2" customFormat="1" ht="22.5" customHeight="1" x14ac:dyDescent="0.2">
      <c r="B6" s="196"/>
      <c r="C6" s="205"/>
      <c r="D6" s="205"/>
      <c r="E6" s="205"/>
      <c r="F6" s="208"/>
      <c r="G6" s="193"/>
      <c r="H6" s="198"/>
      <c r="I6" s="39" t="s">
        <v>8</v>
      </c>
      <c r="J6" s="164">
        <v>1</v>
      </c>
      <c r="K6" s="127">
        <v>0</v>
      </c>
      <c r="L6" s="95">
        <v>0</v>
      </c>
      <c r="M6" s="181">
        <f t="shared" ref="M6:M7" si="1">J6*$S$5/5</f>
        <v>41</v>
      </c>
      <c r="N6" s="152">
        <f t="shared" si="0"/>
        <v>0</v>
      </c>
      <c r="O6" s="54">
        <f t="shared" si="0"/>
        <v>0</v>
      </c>
      <c r="P6" s="55">
        <f t="shared" ref="P6:P8" si="2">SUM(M6:O6)</f>
        <v>41</v>
      </c>
    </row>
    <row r="7" spans="2:22" ht="22.5" customHeight="1" x14ac:dyDescent="0.2">
      <c r="B7" s="196"/>
      <c r="C7" s="205"/>
      <c r="D7" s="205"/>
      <c r="E7" s="205"/>
      <c r="F7" s="208"/>
      <c r="G7" s="193"/>
      <c r="H7" s="198"/>
      <c r="I7" s="39" t="s">
        <v>7</v>
      </c>
      <c r="J7" s="164">
        <v>5</v>
      </c>
      <c r="K7" s="127">
        <v>4</v>
      </c>
      <c r="L7" s="95">
        <v>4</v>
      </c>
      <c r="M7" s="181">
        <f t="shared" si="1"/>
        <v>203</v>
      </c>
      <c r="N7" s="152">
        <f t="shared" si="0"/>
        <v>162</v>
      </c>
      <c r="O7" s="54">
        <f t="shared" si="0"/>
        <v>162</v>
      </c>
      <c r="P7" s="55">
        <f t="shared" si="2"/>
        <v>527</v>
      </c>
      <c r="R7" s="10" t="s">
        <v>40</v>
      </c>
      <c r="S7" s="9">
        <f>INT(S5/5)</f>
        <v>40</v>
      </c>
      <c r="T7" s="9" t="s">
        <v>17</v>
      </c>
      <c r="U7" s="9">
        <f>(S5/5-INT(S5/5))*5</f>
        <v>3</v>
      </c>
      <c r="V7" s="7" t="s">
        <v>18</v>
      </c>
    </row>
    <row r="8" spans="2:22" s="2" customFormat="1" ht="22.5" customHeight="1" x14ac:dyDescent="0.2">
      <c r="B8" s="196"/>
      <c r="C8" s="205"/>
      <c r="D8" s="205"/>
      <c r="E8" s="205"/>
      <c r="F8" s="208"/>
      <c r="G8" s="193"/>
      <c r="H8" s="198"/>
      <c r="I8" s="40" t="s">
        <v>10</v>
      </c>
      <c r="J8" s="165">
        <f>SUM(J5:J7)</f>
        <v>7</v>
      </c>
      <c r="K8" s="128">
        <f t="shared" ref="K8:L8" si="3">SUM(K5:K7)</f>
        <v>4</v>
      </c>
      <c r="L8" s="96">
        <f t="shared" si="3"/>
        <v>4</v>
      </c>
      <c r="M8" s="165">
        <f>SUM(M5:M7)</f>
        <v>285</v>
      </c>
      <c r="N8" s="128">
        <f t="shared" ref="N8:O8" si="4">SUM(N5:N7)</f>
        <v>162</v>
      </c>
      <c r="O8" s="56">
        <f t="shared" si="4"/>
        <v>162</v>
      </c>
      <c r="P8" s="56">
        <f t="shared" si="2"/>
        <v>609</v>
      </c>
      <c r="R8" s="10" t="s">
        <v>36</v>
      </c>
      <c r="S8" s="4">
        <v>9</v>
      </c>
    </row>
    <row r="9" spans="2:22" ht="22.5" customHeight="1" x14ac:dyDescent="0.2">
      <c r="B9" s="196"/>
      <c r="C9" s="205"/>
      <c r="D9" s="205"/>
      <c r="E9" s="205"/>
      <c r="F9" s="208"/>
      <c r="G9" s="193"/>
      <c r="H9" s="198" t="s">
        <v>11</v>
      </c>
      <c r="I9" s="39" t="s">
        <v>26</v>
      </c>
      <c r="J9" s="166">
        <v>2</v>
      </c>
      <c r="K9" s="126">
        <v>1</v>
      </c>
      <c r="L9" s="94">
        <v>0</v>
      </c>
      <c r="M9" s="181">
        <f>J9*$S$5/5</f>
        <v>81</v>
      </c>
      <c r="N9" s="152">
        <f t="shared" ref="N9:O11" si="5">K9*$S$5/5</f>
        <v>41</v>
      </c>
      <c r="O9" s="54">
        <f t="shared" si="5"/>
        <v>0</v>
      </c>
      <c r="P9" s="55">
        <f>SUM(M9:O9)</f>
        <v>122</v>
      </c>
      <c r="R9" s="10" t="s">
        <v>38</v>
      </c>
      <c r="S9" s="9">
        <f>S5*S8</f>
        <v>1827</v>
      </c>
    </row>
    <row r="10" spans="2:22" ht="22.5" customHeight="1" x14ac:dyDescent="0.2">
      <c r="B10" s="196"/>
      <c r="C10" s="205"/>
      <c r="D10" s="205"/>
      <c r="E10" s="205"/>
      <c r="F10" s="208"/>
      <c r="G10" s="193"/>
      <c r="H10" s="198"/>
      <c r="I10" s="39" t="s">
        <v>27</v>
      </c>
      <c r="J10" s="166">
        <v>2</v>
      </c>
      <c r="K10" s="127">
        <v>2</v>
      </c>
      <c r="L10" s="95">
        <v>2</v>
      </c>
      <c r="M10" s="181">
        <f t="shared" ref="M10:M11" si="6">J10*$S$5/5</f>
        <v>81</v>
      </c>
      <c r="N10" s="152">
        <f t="shared" si="5"/>
        <v>81</v>
      </c>
      <c r="O10" s="54">
        <f t="shared" si="5"/>
        <v>81</v>
      </c>
      <c r="P10" s="55">
        <f t="shared" ref="P10:P18" si="7">SUM(M10:O10)</f>
        <v>243</v>
      </c>
      <c r="R10" s="10" t="s">
        <v>39</v>
      </c>
      <c r="S10" s="8">
        <v>3.4722222222222203E-2</v>
      </c>
      <c r="T10" s="8"/>
      <c r="U10" s="2"/>
      <c r="V10" s="2"/>
    </row>
    <row r="11" spans="2:22" ht="22.5" customHeight="1" x14ac:dyDescent="0.2">
      <c r="B11" s="196"/>
      <c r="C11" s="205"/>
      <c r="D11" s="205"/>
      <c r="E11" s="205"/>
      <c r="F11" s="208"/>
      <c r="G11" s="193"/>
      <c r="H11" s="198"/>
      <c r="I11" s="39" t="s">
        <v>28</v>
      </c>
      <c r="J11" s="166">
        <v>2</v>
      </c>
      <c r="K11" s="127">
        <v>1</v>
      </c>
      <c r="L11" s="95">
        <v>0</v>
      </c>
      <c r="M11" s="181">
        <f t="shared" si="6"/>
        <v>81</v>
      </c>
      <c r="N11" s="152">
        <f t="shared" si="5"/>
        <v>41</v>
      </c>
      <c r="O11" s="54">
        <f t="shared" si="5"/>
        <v>0</v>
      </c>
      <c r="P11" s="55">
        <f t="shared" si="7"/>
        <v>122</v>
      </c>
      <c r="R11" s="10" t="s">
        <v>37</v>
      </c>
      <c r="S11" s="8">
        <f>S8*S10</f>
        <v>0.3125</v>
      </c>
    </row>
    <row r="12" spans="2:22" ht="22.5" customHeight="1" x14ac:dyDescent="0.2">
      <c r="B12" s="196"/>
      <c r="C12" s="205"/>
      <c r="D12" s="205"/>
      <c r="E12" s="205"/>
      <c r="F12" s="208"/>
      <c r="G12" s="193"/>
      <c r="H12" s="198"/>
      <c r="I12" s="40" t="s">
        <v>10</v>
      </c>
      <c r="J12" s="165">
        <f>SUM(J9:J11)</f>
        <v>6</v>
      </c>
      <c r="K12" s="128">
        <f t="shared" ref="K12:O12" si="8">SUM(K9:K11)</f>
        <v>4</v>
      </c>
      <c r="L12" s="96">
        <f t="shared" si="8"/>
        <v>2</v>
      </c>
      <c r="M12" s="165">
        <f t="shared" si="8"/>
        <v>243</v>
      </c>
      <c r="N12" s="128">
        <f t="shared" si="8"/>
        <v>163</v>
      </c>
      <c r="O12" s="56">
        <f t="shared" si="8"/>
        <v>81</v>
      </c>
      <c r="P12" s="56">
        <f t="shared" si="7"/>
        <v>487</v>
      </c>
      <c r="R12" s="10" t="s">
        <v>41</v>
      </c>
      <c r="S12" s="8">
        <f>S5*S11</f>
        <v>63.4375</v>
      </c>
    </row>
    <row r="13" spans="2:22" s="2" customFormat="1" ht="22.5" customHeight="1" x14ac:dyDescent="0.2">
      <c r="B13" s="196"/>
      <c r="C13" s="205"/>
      <c r="D13" s="205"/>
      <c r="E13" s="205"/>
      <c r="F13" s="208"/>
      <c r="G13" s="193"/>
      <c r="H13" s="198" t="s">
        <v>12</v>
      </c>
      <c r="I13" s="39" t="s">
        <v>13</v>
      </c>
      <c r="J13" s="166">
        <v>5</v>
      </c>
      <c r="K13" s="127">
        <v>4</v>
      </c>
      <c r="L13" s="95">
        <v>4</v>
      </c>
      <c r="M13" s="181">
        <f t="shared" ref="M13:O13" si="9">J13*$S$5/5</f>
        <v>203</v>
      </c>
      <c r="N13" s="152">
        <f t="shared" si="9"/>
        <v>162</v>
      </c>
      <c r="O13" s="54">
        <f t="shared" si="9"/>
        <v>162</v>
      </c>
      <c r="P13" s="55">
        <f t="shared" si="7"/>
        <v>527</v>
      </c>
    </row>
    <row r="14" spans="2:22" ht="22.5" customHeight="1" x14ac:dyDescent="0.2">
      <c r="B14" s="196"/>
      <c r="C14" s="205"/>
      <c r="D14" s="205"/>
      <c r="E14" s="205"/>
      <c r="F14" s="208"/>
      <c r="G14" s="193"/>
      <c r="H14" s="198"/>
      <c r="I14" s="40" t="s">
        <v>10</v>
      </c>
      <c r="J14" s="165">
        <f t="shared" ref="J14:L14" si="10">SUM(J13)</f>
        <v>5</v>
      </c>
      <c r="K14" s="128">
        <f t="shared" si="10"/>
        <v>4</v>
      </c>
      <c r="L14" s="96">
        <f t="shared" si="10"/>
        <v>4</v>
      </c>
      <c r="M14" s="165">
        <f>SUM(M13)</f>
        <v>203</v>
      </c>
      <c r="N14" s="128">
        <f t="shared" ref="N14:O14" si="11">SUM(N13)</f>
        <v>162</v>
      </c>
      <c r="O14" s="56">
        <f t="shared" si="11"/>
        <v>162</v>
      </c>
      <c r="P14" s="56">
        <f t="shared" si="7"/>
        <v>527</v>
      </c>
    </row>
    <row r="15" spans="2:22" s="2" customFormat="1" ht="22.5" customHeight="1" x14ac:dyDescent="0.2">
      <c r="B15" s="196"/>
      <c r="C15" s="205"/>
      <c r="D15" s="205"/>
      <c r="E15" s="205"/>
      <c r="F15" s="208"/>
      <c r="G15" s="193"/>
      <c r="H15" s="198" t="s">
        <v>14</v>
      </c>
      <c r="I15" s="39" t="s">
        <v>29</v>
      </c>
      <c r="J15" s="166">
        <v>1</v>
      </c>
      <c r="K15" s="126">
        <v>0</v>
      </c>
      <c r="L15" s="94">
        <v>0</v>
      </c>
      <c r="M15" s="181">
        <f t="shared" ref="M15:O18" si="12">J15*$S$5/5</f>
        <v>41</v>
      </c>
      <c r="N15" s="152">
        <f t="shared" si="12"/>
        <v>0</v>
      </c>
      <c r="O15" s="54">
        <f t="shared" si="12"/>
        <v>0</v>
      </c>
      <c r="P15" s="55">
        <f t="shared" si="7"/>
        <v>41</v>
      </c>
    </row>
    <row r="16" spans="2:22" s="2" customFormat="1" ht="22.5" customHeight="1" x14ac:dyDescent="0.2">
      <c r="B16" s="196"/>
      <c r="C16" s="205"/>
      <c r="D16" s="205"/>
      <c r="E16" s="205"/>
      <c r="F16" s="208"/>
      <c r="G16" s="193"/>
      <c r="H16" s="198"/>
      <c r="I16" s="39" t="s">
        <v>16</v>
      </c>
      <c r="J16" s="166">
        <v>2</v>
      </c>
      <c r="K16" s="127">
        <v>1</v>
      </c>
      <c r="L16" s="95">
        <v>0</v>
      </c>
      <c r="M16" s="181">
        <f t="shared" si="12"/>
        <v>81</v>
      </c>
      <c r="N16" s="152">
        <f t="shared" si="12"/>
        <v>41</v>
      </c>
      <c r="O16" s="54">
        <f t="shared" si="12"/>
        <v>0</v>
      </c>
      <c r="P16" s="55">
        <f t="shared" si="7"/>
        <v>122</v>
      </c>
    </row>
    <row r="17" spans="2:16" s="2" customFormat="1" ht="22.5" customHeight="1" x14ac:dyDescent="0.2">
      <c r="B17" s="196"/>
      <c r="C17" s="205"/>
      <c r="D17" s="205"/>
      <c r="E17" s="205"/>
      <c r="F17" s="208"/>
      <c r="G17" s="193"/>
      <c r="H17" s="198"/>
      <c r="I17" s="39" t="s">
        <v>15</v>
      </c>
      <c r="J17" s="166">
        <v>2</v>
      </c>
      <c r="K17" s="127">
        <v>1</v>
      </c>
      <c r="L17" s="95">
        <v>0</v>
      </c>
      <c r="M17" s="181">
        <f t="shared" si="12"/>
        <v>81</v>
      </c>
      <c r="N17" s="152">
        <f t="shared" si="12"/>
        <v>41</v>
      </c>
      <c r="O17" s="54">
        <f t="shared" si="12"/>
        <v>0</v>
      </c>
      <c r="P17" s="55">
        <f t="shared" si="7"/>
        <v>122</v>
      </c>
    </row>
    <row r="18" spans="2:16" s="2" customFormat="1" ht="22.5" customHeight="1" x14ac:dyDescent="0.2">
      <c r="B18" s="196"/>
      <c r="C18" s="205"/>
      <c r="D18" s="205"/>
      <c r="E18" s="205"/>
      <c r="F18" s="208"/>
      <c r="G18" s="193"/>
      <c r="H18" s="198"/>
      <c r="I18" s="39" t="s">
        <v>30</v>
      </c>
      <c r="J18" s="166">
        <v>1</v>
      </c>
      <c r="K18" s="129">
        <v>0</v>
      </c>
      <c r="L18" s="97">
        <v>0</v>
      </c>
      <c r="M18" s="181">
        <f t="shared" si="12"/>
        <v>41</v>
      </c>
      <c r="N18" s="152">
        <f t="shared" si="12"/>
        <v>0</v>
      </c>
      <c r="O18" s="54">
        <f t="shared" si="12"/>
        <v>0</v>
      </c>
      <c r="P18" s="55">
        <f t="shared" si="7"/>
        <v>41</v>
      </c>
    </row>
    <row r="19" spans="2:16" ht="22.5" customHeight="1" x14ac:dyDescent="0.2">
      <c r="B19" s="196"/>
      <c r="C19" s="205"/>
      <c r="D19" s="205"/>
      <c r="E19" s="205"/>
      <c r="F19" s="208"/>
      <c r="G19" s="193"/>
      <c r="H19" s="199"/>
      <c r="I19" s="41" t="s">
        <v>10</v>
      </c>
      <c r="J19" s="165">
        <f>SUM(J15:J18)</f>
        <v>6</v>
      </c>
      <c r="K19" s="128">
        <f t="shared" ref="K19:O19" si="13">SUM(K15:K18)</f>
        <v>2</v>
      </c>
      <c r="L19" s="96">
        <f t="shared" si="13"/>
        <v>0</v>
      </c>
      <c r="M19" s="165">
        <f t="shared" si="13"/>
        <v>244</v>
      </c>
      <c r="N19" s="128">
        <f t="shared" si="13"/>
        <v>82</v>
      </c>
      <c r="O19" s="56">
        <f t="shared" si="13"/>
        <v>0</v>
      </c>
      <c r="P19" s="56">
        <f>SUM(M19:O19)</f>
        <v>326</v>
      </c>
    </row>
    <row r="20" spans="2:16" ht="22.5" customHeight="1" x14ac:dyDescent="0.2">
      <c r="B20" s="196"/>
      <c r="C20" s="205"/>
      <c r="D20" s="205"/>
      <c r="E20" s="205"/>
      <c r="F20" s="208"/>
      <c r="G20" s="193"/>
      <c r="H20" s="69"/>
      <c r="I20" s="36" t="s">
        <v>56</v>
      </c>
      <c r="J20" s="167">
        <f>SUM(J19,J14,J12,J8)</f>
        <v>24</v>
      </c>
      <c r="K20" s="130">
        <f t="shared" ref="K20:O20" si="14">SUM(K19,K14,K12,K8)</f>
        <v>14</v>
      </c>
      <c r="L20" s="98">
        <f t="shared" si="14"/>
        <v>10</v>
      </c>
      <c r="M20" s="167">
        <f t="shared" si="14"/>
        <v>975</v>
      </c>
      <c r="N20" s="130">
        <f t="shared" si="14"/>
        <v>569</v>
      </c>
      <c r="O20" s="29">
        <f t="shared" si="14"/>
        <v>405</v>
      </c>
      <c r="P20" s="29">
        <f>SUM(M20:O20)</f>
        <v>1949</v>
      </c>
    </row>
    <row r="21" spans="2:16" ht="22.5" customHeight="1" thickBot="1" x14ac:dyDescent="0.25">
      <c r="B21" s="196"/>
      <c r="C21" s="205"/>
      <c r="D21" s="205"/>
      <c r="E21" s="205"/>
      <c r="F21" s="208"/>
      <c r="G21" s="194"/>
      <c r="H21" s="46"/>
      <c r="I21" s="37" t="s">
        <v>57</v>
      </c>
      <c r="J21" s="168">
        <f t="shared" ref="J21:O21" si="15">J20*$S$10</f>
        <v>0.83333333333333304</v>
      </c>
      <c r="K21" s="131">
        <f t="shared" si="15"/>
        <v>0.48611111111111099</v>
      </c>
      <c r="L21" s="111">
        <f t="shared" si="15"/>
        <v>0.34722222222222199</v>
      </c>
      <c r="M21" s="168">
        <f t="shared" si="15"/>
        <v>33.8541666666667</v>
      </c>
      <c r="N21" s="131">
        <f t="shared" si="15"/>
        <v>19.7569444444444</v>
      </c>
      <c r="O21" s="24">
        <f t="shared" si="15"/>
        <v>14.0625</v>
      </c>
      <c r="P21" s="24">
        <f>SUM(M21:O21)</f>
        <v>67.6736111111111</v>
      </c>
    </row>
    <row r="22" spans="2:16" ht="22.5" customHeight="1" x14ac:dyDescent="0.2">
      <c r="B22" s="196"/>
      <c r="C22" s="205"/>
      <c r="D22" s="205"/>
      <c r="E22" s="205"/>
      <c r="F22" s="208"/>
      <c r="G22" s="195" t="s">
        <v>19</v>
      </c>
      <c r="H22" s="212" t="s">
        <v>20</v>
      </c>
      <c r="I22" s="42" t="s">
        <v>21</v>
      </c>
      <c r="J22" s="169">
        <v>1</v>
      </c>
      <c r="K22" s="132">
        <v>1</v>
      </c>
      <c r="L22" s="112">
        <v>1</v>
      </c>
      <c r="M22" s="181">
        <f t="shared" ref="M22:O22" si="16">J22*$S$5/5</f>
        <v>41</v>
      </c>
      <c r="N22" s="152">
        <f t="shared" si="16"/>
        <v>41</v>
      </c>
      <c r="O22" s="54">
        <f t="shared" si="16"/>
        <v>41</v>
      </c>
      <c r="P22" s="66">
        <f t="shared" ref="P22:P26" si="17">SUM(M22:O22)</f>
        <v>123</v>
      </c>
    </row>
    <row r="23" spans="2:16" ht="22.5" customHeight="1" x14ac:dyDescent="0.2">
      <c r="B23" s="196"/>
      <c r="C23" s="205"/>
      <c r="D23" s="205"/>
      <c r="E23" s="205"/>
      <c r="F23" s="208"/>
      <c r="G23" s="196"/>
      <c r="H23" s="213"/>
      <c r="I23" s="50" t="s">
        <v>10</v>
      </c>
      <c r="J23" s="170">
        <f>SUM(J22:J22)</f>
        <v>1</v>
      </c>
      <c r="K23" s="133">
        <f t="shared" ref="K23:L23" si="18">SUM(K22:K22)</f>
        <v>1</v>
      </c>
      <c r="L23" s="113">
        <f t="shared" si="18"/>
        <v>1</v>
      </c>
      <c r="M23" s="182">
        <f>SUM(M22)</f>
        <v>41</v>
      </c>
      <c r="N23" s="153">
        <f t="shared" ref="N23:O23" si="19">SUM(N22)</f>
        <v>41</v>
      </c>
      <c r="O23" s="57">
        <f t="shared" si="19"/>
        <v>41</v>
      </c>
      <c r="P23" s="57">
        <f t="shared" si="17"/>
        <v>123</v>
      </c>
    </row>
    <row r="24" spans="2:16" ht="22.5" customHeight="1" x14ac:dyDescent="0.2">
      <c r="B24" s="196"/>
      <c r="C24" s="205"/>
      <c r="D24" s="205"/>
      <c r="E24" s="205"/>
      <c r="F24" s="208"/>
      <c r="G24" s="196"/>
      <c r="H24" s="214" t="s">
        <v>84</v>
      </c>
      <c r="I24" s="43" t="s">
        <v>35</v>
      </c>
      <c r="J24" s="163">
        <v>0</v>
      </c>
      <c r="K24" s="126">
        <v>1</v>
      </c>
      <c r="L24" s="94">
        <v>0</v>
      </c>
      <c r="M24" s="181">
        <f t="shared" ref="M24:O26" si="20">J24*$S$5/5</f>
        <v>0</v>
      </c>
      <c r="N24" s="152">
        <f t="shared" si="20"/>
        <v>41</v>
      </c>
      <c r="O24" s="54">
        <f t="shared" si="20"/>
        <v>0</v>
      </c>
      <c r="P24" s="55">
        <f t="shared" si="17"/>
        <v>41</v>
      </c>
    </row>
    <row r="25" spans="2:16" ht="22.5" customHeight="1" x14ac:dyDescent="0.2">
      <c r="B25" s="196"/>
      <c r="C25" s="205"/>
      <c r="D25" s="205"/>
      <c r="E25" s="205"/>
      <c r="F25" s="208"/>
      <c r="G25" s="196"/>
      <c r="H25" s="215"/>
      <c r="I25" s="43" t="s">
        <v>33</v>
      </c>
      <c r="J25" s="164">
        <v>0</v>
      </c>
      <c r="K25" s="127">
        <v>1</v>
      </c>
      <c r="L25" s="95">
        <v>0</v>
      </c>
      <c r="M25" s="181">
        <f t="shared" si="20"/>
        <v>0</v>
      </c>
      <c r="N25" s="152">
        <f t="shared" si="20"/>
        <v>41</v>
      </c>
      <c r="O25" s="54">
        <f t="shared" si="20"/>
        <v>0</v>
      </c>
      <c r="P25" s="55">
        <f t="shared" si="17"/>
        <v>41</v>
      </c>
    </row>
    <row r="26" spans="2:16" ht="22.5" customHeight="1" x14ac:dyDescent="0.2">
      <c r="B26" s="196"/>
      <c r="C26" s="205"/>
      <c r="D26" s="205"/>
      <c r="E26" s="205"/>
      <c r="F26" s="208"/>
      <c r="G26" s="196"/>
      <c r="H26" s="215"/>
      <c r="I26" s="43" t="s">
        <v>34</v>
      </c>
      <c r="J26" s="164">
        <v>0</v>
      </c>
      <c r="K26" s="127">
        <v>1</v>
      </c>
      <c r="L26" s="95">
        <v>0</v>
      </c>
      <c r="M26" s="181">
        <f t="shared" si="20"/>
        <v>0</v>
      </c>
      <c r="N26" s="152">
        <f t="shared" si="20"/>
        <v>41</v>
      </c>
      <c r="O26" s="54">
        <f t="shared" si="20"/>
        <v>0</v>
      </c>
      <c r="P26" s="55">
        <f t="shared" si="17"/>
        <v>41</v>
      </c>
    </row>
    <row r="27" spans="2:16" ht="22.5" customHeight="1" x14ac:dyDescent="0.2">
      <c r="B27" s="196"/>
      <c r="C27" s="205"/>
      <c r="D27" s="205"/>
      <c r="E27" s="205"/>
      <c r="F27" s="208"/>
      <c r="G27" s="196"/>
      <c r="H27" s="216"/>
      <c r="I27" s="50" t="s">
        <v>10</v>
      </c>
      <c r="J27" s="170">
        <f t="shared" ref="J27:O27" si="21">SUM(J24:J26)</f>
        <v>0</v>
      </c>
      <c r="K27" s="133">
        <f t="shared" si="21"/>
        <v>3</v>
      </c>
      <c r="L27" s="113">
        <f t="shared" si="21"/>
        <v>0</v>
      </c>
      <c r="M27" s="182">
        <f t="shared" si="21"/>
        <v>0</v>
      </c>
      <c r="N27" s="153">
        <f t="shared" si="21"/>
        <v>123</v>
      </c>
      <c r="O27" s="57">
        <f t="shared" si="21"/>
        <v>0</v>
      </c>
      <c r="P27" s="57">
        <f>SUM(M27:O27)</f>
        <v>123</v>
      </c>
    </row>
    <row r="28" spans="2:16" ht="22.5" customHeight="1" x14ac:dyDescent="0.2">
      <c r="B28" s="196"/>
      <c r="C28" s="205"/>
      <c r="D28" s="205"/>
      <c r="E28" s="205"/>
      <c r="F28" s="208"/>
      <c r="G28" s="196"/>
      <c r="H28" s="215" t="s">
        <v>22</v>
      </c>
      <c r="I28" s="43" t="s">
        <v>53</v>
      </c>
      <c r="J28" s="163">
        <v>0</v>
      </c>
      <c r="K28" s="126">
        <v>2</v>
      </c>
      <c r="L28" s="94">
        <v>0</v>
      </c>
      <c r="M28" s="181">
        <f t="shared" ref="M28:O33" si="22">J28*$S$5/5</f>
        <v>0</v>
      </c>
      <c r="N28" s="152">
        <f t="shared" si="22"/>
        <v>81</v>
      </c>
      <c r="O28" s="54">
        <f t="shared" si="22"/>
        <v>0</v>
      </c>
      <c r="P28" s="55">
        <f t="shared" ref="P28:P33" si="23">SUM(M28:O28)</f>
        <v>81</v>
      </c>
    </row>
    <row r="29" spans="2:16" ht="22.5" customHeight="1" x14ac:dyDescent="0.2">
      <c r="B29" s="196"/>
      <c r="C29" s="205"/>
      <c r="D29" s="205"/>
      <c r="E29" s="205"/>
      <c r="F29" s="208"/>
      <c r="G29" s="196"/>
      <c r="H29" s="215"/>
      <c r="I29" s="43" t="s">
        <v>58</v>
      </c>
      <c r="J29" s="164">
        <v>0</v>
      </c>
      <c r="K29" s="127">
        <v>0</v>
      </c>
      <c r="L29" s="95">
        <v>2</v>
      </c>
      <c r="M29" s="181">
        <f t="shared" si="22"/>
        <v>0</v>
      </c>
      <c r="N29" s="152">
        <f t="shared" si="22"/>
        <v>0</v>
      </c>
      <c r="O29" s="54">
        <f t="shared" si="22"/>
        <v>81</v>
      </c>
      <c r="P29" s="55">
        <f t="shared" si="23"/>
        <v>81</v>
      </c>
    </row>
    <row r="30" spans="2:16" ht="22.5" customHeight="1" x14ac:dyDescent="0.2">
      <c r="B30" s="196"/>
      <c r="C30" s="205"/>
      <c r="D30" s="205"/>
      <c r="E30" s="205"/>
      <c r="F30" s="208"/>
      <c r="G30" s="196"/>
      <c r="H30" s="215"/>
      <c r="I30" s="43" t="s">
        <v>78</v>
      </c>
      <c r="J30" s="164">
        <v>0</v>
      </c>
      <c r="K30" s="134">
        <v>1</v>
      </c>
      <c r="L30" s="114">
        <v>1</v>
      </c>
      <c r="M30" s="181">
        <f t="shared" si="22"/>
        <v>0</v>
      </c>
      <c r="N30" s="152">
        <f t="shared" si="22"/>
        <v>41</v>
      </c>
      <c r="O30" s="54">
        <f t="shared" si="22"/>
        <v>41</v>
      </c>
      <c r="P30" s="55">
        <f t="shared" si="23"/>
        <v>82</v>
      </c>
    </row>
    <row r="31" spans="2:16" ht="22.5" customHeight="1" x14ac:dyDescent="0.2">
      <c r="B31" s="196"/>
      <c r="C31" s="205"/>
      <c r="D31" s="205"/>
      <c r="E31" s="205"/>
      <c r="F31" s="208"/>
      <c r="G31" s="196"/>
      <c r="H31" s="215"/>
      <c r="I31" s="43" t="s">
        <v>32</v>
      </c>
      <c r="J31" s="163">
        <v>0</v>
      </c>
      <c r="K31" s="134">
        <v>2</v>
      </c>
      <c r="L31" s="114">
        <v>2</v>
      </c>
      <c r="M31" s="181">
        <f t="shared" si="22"/>
        <v>0</v>
      </c>
      <c r="N31" s="152">
        <f t="shared" si="22"/>
        <v>81</v>
      </c>
      <c r="O31" s="54">
        <f t="shared" si="22"/>
        <v>81</v>
      </c>
      <c r="P31" s="55">
        <f t="shared" si="23"/>
        <v>162</v>
      </c>
    </row>
    <row r="32" spans="2:16" ht="22.5" customHeight="1" x14ac:dyDescent="0.2">
      <c r="B32" s="196"/>
      <c r="C32" s="205"/>
      <c r="D32" s="205"/>
      <c r="E32" s="205"/>
      <c r="F32" s="208"/>
      <c r="G32" s="196"/>
      <c r="H32" s="215"/>
      <c r="I32" s="43" t="s">
        <v>54</v>
      </c>
      <c r="J32" s="164">
        <v>0</v>
      </c>
      <c r="K32" s="134">
        <v>2</v>
      </c>
      <c r="L32" s="114">
        <v>2</v>
      </c>
      <c r="M32" s="181">
        <f t="shared" si="22"/>
        <v>0</v>
      </c>
      <c r="N32" s="152">
        <f t="shared" si="22"/>
        <v>81</v>
      </c>
      <c r="O32" s="54">
        <f t="shared" si="22"/>
        <v>81</v>
      </c>
      <c r="P32" s="55">
        <f t="shared" si="23"/>
        <v>162</v>
      </c>
    </row>
    <row r="33" spans="2:16" ht="22.5" customHeight="1" x14ac:dyDescent="0.2">
      <c r="B33" s="196"/>
      <c r="C33" s="205"/>
      <c r="D33" s="205"/>
      <c r="E33" s="205"/>
      <c r="F33" s="208"/>
      <c r="G33" s="196"/>
      <c r="H33" s="215"/>
      <c r="I33" s="43" t="s">
        <v>31</v>
      </c>
      <c r="J33" s="164">
        <v>0</v>
      </c>
      <c r="K33" s="134">
        <v>1</v>
      </c>
      <c r="L33" s="114">
        <v>1</v>
      </c>
      <c r="M33" s="181">
        <f t="shared" si="22"/>
        <v>0</v>
      </c>
      <c r="N33" s="152">
        <f t="shared" si="22"/>
        <v>41</v>
      </c>
      <c r="O33" s="54">
        <f t="shared" si="22"/>
        <v>41</v>
      </c>
      <c r="P33" s="55">
        <f t="shared" si="23"/>
        <v>82</v>
      </c>
    </row>
    <row r="34" spans="2:16" ht="22.5" customHeight="1" x14ac:dyDescent="0.2">
      <c r="B34" s="196"/>
      <c r="C34" s="205"/>
      <c r="D34" s="205"/>
      <c r="E34" s="205"/>
      <c r="F34" s="208"/>
      <c r="G34" s="196"/>
      <c r="H34" s="216"/>
      <c r="I34" s="50" t="s">
        <v>10</v>
      </c>
      <c r="J34" s="170">
        <f>SUM(J28:J33)</f>
        <v>0</v>
      </c>
      <c r="K34" s="133">
        <f t="shared" ref="K34:O34" si="24">SUM(K28:K33)</f>
        <v>8</v>
      </c>
      <c r="L34" s="113">
        <f t="shared" si="24"/>
        <v>8</v>
      </c>
      <c r="M34" s="170">
        <f t="shared" si="24"/>
        <v>0</v>
      </c>
      <c r="N34" s="133">
        <f t="shared" si="24"/>
        <v>325</v>
      </c>
      <c r="O34" s="145">
        <f t="shared" si="24"/>
        <v>325</v>
      </c>
      <c r="P34" s="57">
        <f>SUM(M34:O34)</f>
        <v>650</v>
      </c>
    </row>
    <row r="35" spans="2:16" ht="22.5" customHeight="1" x14ac:dyDescent="0.2">
      <c r="B35" s="196"/>
      <c r="C35" s="205"/>
      <c r="D35" s="205"/>
      <c r="E35" s="205"/>
      <c r="F35" s="208"/>
      <c r="G35" s="196"/>
      <c r="H35" s="68"/>
      <c r="I35" s="51" t="s">
        <v>59</v>
      </c>
      <c r="J35" s="171">
        <f t="shared" ref="J35:O35" si="25">SUM(J34,J27,J23)</f>
        <v>1</v>
      </c>
      <c r="K35" s="135">
        <f t="shared" si="25"/>
        <v>12</v>
      </c>
      <c r="L35" s="115">
        <f t="shared" si="25"/>
        <v>9</v>
      </c>
      <c r="M35" s="171">
        <f t="shared" si="25"/>
        <v>41</v>
      </c>
      <c r="N35" s="135">
        <f t="shared" si="25"/>
        <v>489</v>
      </c>
      <c r="O35" s="52">
        <f t="shared" si="25"/>
        <v>366</v>
      </c>
      <c r="P35" s="58">
        <f>SUM(M35:O35)</f>
        <v>896</v>
      </c>
    </row>
    <row r="36" spans="2:16" ht="22.5" customHeight="1" thickBot="1" x14ac:dyDescent="0.25">
      <c r="B36" s="196"/>
      <c r="C36" s="205"/>
      <c r="D36" s="205"/>
      <c r="E36" s="205"/>
      <c r="F36" s="208"/>
      <c r="G36" s="197"/>
      <c r="H36" s="35"/>
      <c r="I36" s="37" t="s">
        <v>60</v>
      </c>
      <c r="J36" s="168">
        <f t="shared" ref="J36:O36" si="26">J35*$S$10</f>
        <v>3.4722222222222203E-2</v>
      </c>
      <c r="K36" s="131">
        <f t="shared" si="26"/>
        <v>0.41666666666666602</v>
      </c>
      <c r="L36" s="111">
        <f t="shared" si="26"/>
        <v>0.3125</v>
      </c>
      <c r="M36" s="168">
        <f t="shared" si="26"/>
        <v>1.4236111111111101</v>
      </c>
      <c r="N36" s="131">
        <f t="shared" si="26"/>
        <v>16.9791666666667</v>
      </c>
      <c r="O36" s="24">
        <f t="shared" si="26"/>
        <v>12.7083333333333</v>
      </c>
      <c r="P36" s="24">
        <f>SUM(M36:O36)</f>
        <v>31.1111111111111</v>
      </c>
    </row>
    <row r="37" spans="2:16" ht="22.5" customHeight="1" x14ac:dyDescent="0.2">
      <c r="B37" s="196"/>
      <c r="C37" s="205"/>
      <c r="D37" s="205"/>
      <c r="E37" s="205"/>
      <c r="F37" s="208"/>
      <c r="G37" s="201" t="s">
        <v>89</v>
      </c>
      <c r="H37" s="224" t="s">
        <v>97</v>
      </c>
      <c r="I37" s="25" t="s">
        <v>46</v>
      </c>
      <c r="J37" s="164">
        <v>0</v>
      </c>
      <c r="K37" s="136">
        <v>3</v>
      </c>
      <c r="L37" s="189">
        <v>0</v>
      </c>
      <c r="M37" s="184">
        <f t="shared" ref="M37:O39" si="27">J37*$S$5/5</f>
        <v>0</v>
      </c>
      <c r="N37" s="152">
        <f t="shared" si="27"/>
        <v>122</v>
      </c>
      <c r="O37" s="54">
        <f t="shared" si="27"/>
        <v>0</v>
      </c>
      <c r="P37" s="54">
        <f t="shared" ref="P37:P52" si="28">SUM(M37:O37)</f>
        <v>122</v>
      </c>
    </row>
    <row r="38" spans="2:16" ht="22.5" customHeight="1" x14ac:dyDescent="0.2">
      <c r="B38" s="196"/>
      <c r="C38" s="205"/>
      <c r="D38" s="205"/>
      <c r="E38" s="205"/>
      <c r="F38" s="208"/>
      <c r="G38" s="202"/>
      <c r="H38" s="224"/>
      <c r="I38" s="26" t="s">
        <v>96</v>
      </c>
      <c r="J38" s="164">
        <v>0</v>
      </c>
      <c r="K38" s="127">
        <v>2</v>
      </c>
      <c r="L38" s="157">
        <v>0</v>
      </c>
      <c r="M38" s="181">
        <f t="shared" si="27"/>
        <v>0</v>
      </c>
      <c r="N38" s="152">
        <f t="shared" si="27"/>
        <v>81</v>
      </c>
      <c r="O38" s="54">
        <f t="shared" si="27"/>
        <v>0</v>
      </c>
      <c r="P38" s="55">
        <f t="shared" si="28"/>
        <v>81</v>
      </c>
    </row>
    <row r="39" spans="2:16" ht="22.5" customHeight="1" x14ac:dyDescent="0.2">
      <c r="B39" s="196"/>
      <c r="C39" s="205"/>
      <c r="D39" s="205"/>
      <c r="E39" s="205"/>
      <c r="F39" s="208"/>
      <c r="G39" s="202"/>
      <c r="H39" s="224"/>
      <c r="I39" s="26" t="s">
        <v>45</v>
      </c>
      <c r="J39" s="164">
        <v>0</v>
      </c>
      <c r="K39" s="127">
        <v>2</v>
      </c>
      <c r="L39" s="157">
        <v>0</v>
      </c>
      <c r="M39" s="181">
        <f t="shared" si="27"/>
        <v>0</v>
      </c>
      <c r="N39" s="152">
        <f t="shared" si="27"/>
        <v>81</v>
      </c>
      <c r="O39" s="54">
        <f t="shared" si="27"/>
        <v>0</v>
      </c>
      <c r="P39" s="55">
        <f t="shared" si="28"/>
        <v>81</v>
      </c>
    </row>
    <row r="40" spans="2:16" ht="22.5" customHeight="1" x14ac:dyDescent="0.2">
      <c r="B40" s="196"/>
      <c r="C40" s="205"/>
      <c r="D40" s="205"/>
      <c r="E40" s="205"/>
      <c r="F40" s="208"/>
      <c r="G40" s="202"/>
      <c r="H40" s="225"/>
      <c r="I40" s="27" t="s">
        <v>10</v>
      </c>
      <c r="J40" s="172">
        <f t="shared" ref="J40:O40" si="29">SUM(J37:J39)</f>
        <v>0</v>
      </c>
      <c r="K40" s="137">
        <f t="shared" si="29"/>
        <v>7</v>
      </c>
      <c r="L40" s="22">
        <f t="shared" si="29"/>
        <v>0</v>
      </c>
      <c r="M40" s="172">
        <f t="shared" si="29"/>
        <v>0</v>
      </c>
      <c r="N40" s="137">
        <f t="shared" si="29"/>
        <v>284</v>
      </c>
      <c r="O40" s="22">
        <f t="shared" si="29"/>
        <v>0</v>
      </c>
      <c r="P40" s="59">
        <f t="shared" si="28"/>
        <v>284</v>
      </c>
    </row>
    <row r="41" spans="2:16" ht="22.5" customHeight="1" x14ac:dyDescent="0.2">
      <c r="B41" s="196"/>
      <c r="C41" s="205"/>
      <c r="D41" s="205"/>
      <c r="E41" s="205"/>
      <c r="F41" s="208"/>
      <c r="G41" s="202"/>
      <c r="H41" s="223" t="s">
        <v>100</v>
      </c>
      <c r="I41" s="26" t="s">
        <v>101</v>
      </c>
      <c r="J41" s="187">
        <v>0</v>
      </c>
      <c r="K41" s="134">
        <v>3</v>
      </c>
      <c r="L41" s="157">
        <v>0</v>
      </c>
      <c r="M41" s="181">
        <f t="shared" ref="M41:O43" si="30">J41*$S$5/5</f>
        <v>0</v>
      </c>
      <c r="N41" s="152">
        <f t="shared" si="30"/>
        <v>122</v>
      </c>
      <c r="O41" s="54">
        <f t="shared" si="30"/>
        <v>0</v>
      </c>
      <c r="P41" s="55">
        <f t="shared" ref="P41:P44" si="31">SUM(M41:O41)</f>
        <v>122</v>
      </c>
    </row>
    <row r="42" spans="2:16" ht="22.5" customHeight="1" x14ac:dyDescent="0.2">
      <c r="B42" s="196"/>
      <c r="C42" s="205"/>
      <c r="D42" s="205"/>
      <c r="E42" s="205"/>
      <c r="F42" s="208"/>
      <c r="G42" s="202"/>
      <c r="H42" s="224"/>
      <c r="I42" s="26" t="s">
        <v>102</v>
      </c>
      <c r="J42" s="187">
        <v>0</v>
      </c>
      <c r="K42" s="134">
        <v>0</v>
      </c>
      <c r="L42" s="157">
        <v>4</v>
      </c>
      <c r="M42" s="181">
        <f t="shared" si="30"/>
        <v>0</v>
      </c>
      <c r="N42" s="152">
        <f t="shared" si="30"/>
        <v>0</v>
      </c>
      <c r="O42" s="54">
        <f t="shared" si="30"/>
        <v>162</v>
      </c>
      <c r="P42" s="55">
        <f t="shared" si="31"/>
        <v>162</v>
      </c>
    </row>
    <row r="43" spans="2:16" ht="22.5" customHeight="1" x14ac:dyDescent="0.2">
      <c r="B43" s="196"/>
      <c r="C43" s="205"/>
      <c r="D43" s="205"/>
      <c r="E43" s="205"/>
      <c r="F43" s="208"/>
      <c r="G43" s="202"/>
      <c r="H43" s="224"/>
      <c r="I43" s="26" t="s">
        <v>80</v>
      </c>
      <c r="J43" s="187">
        <v>0</v>
      </c>
      <c r="K43" s="134">
        <v>0</v>
      </c>
      <c r="L43" s="157">
        <v>2</v>
      </c>
      <c r="M43" s="181">
        <f t="shared" si="30"/>
        <v>0</v>
      </c>
      <c r="N43" s="152">
        <f t="shared" si="30"/>
        <v>0</v>
      </c>
      <c r="O43" s="54">
        <f t="shared" si="30"/>
        <v>81</v>
      </c>
      <c r="P43" s="55">
        <f t="shared" si="31"/>
        <v>81</v>
      </c>
    </row>
    <row r="44" spans="2:16" ht="22.5" customHeight="1" x14ac:dyDescent="0.2">
      <c r="B44" s="196"/>
      <c r="C44" s="205"/>
      <c r="D44" s="205"/>
      <c r="E44" s="205"/>
      <c r="F44" s="208"/>
      <c r="G44" s="202"/>
      <c r="H44" s="225"/>
      <c r="I44" s="27" t="s">
        <v>10</v>
      </c>
      <c r="J44" s="172">
        <f t="shared" ref="J44:O44" si="32">SUM(J41:J43)</f>
        <v>0</v>
      </c>
      <c r="K44" s="137">
        <f t="shared" si="32"/>
        <v>3</v>
      </c>
      <c r="L44" s="22">
        <f t="shared" si="32"/>
        <v>6</v>
      </c>
      <c r="M44" s="172">
        <f t="shared" si="32"/>
        <v>0</v>
      </c>
      <c r="N44" s="137">
        <f t="shared" si="32"/>
        <v>122</v>
      </c>
      <c r="O44" s="22">
        <f t="shared" si="32"/>
        <v>243</v>
      </c>
      <c r="P44" s="59">
        <f t="shared" si="31"/>
        <v>365</v>
      </c>
    </row>
    <row r="45" spans="2:16" ht="22.5" customHeight="1" x14ac:dyDescent="0.2">
      <c r="B45" s="196"/>
      <c r="C45" s="205"/>
      <c r="D45" s="205"/>
      <c r="E45" s="205"/>
      <c r="F45" s="208"/>
      <c r="G45" s="202"/>
      <c r="H45" s="224" t="s">
        <v>99</v>
      </c>
      <c r="I45" s="26" t="s">
        <v>81</v>
      </c>
      <c r="J45" s="187">
        <v>0</v>
      </c>
      <c r="K45" s="134">
        <v>2</v>
      </c>
      <c r="L45" s="157">
        <v>0</v>
      </c>
      <c r="M45" s="181">
        <f t="shared" ref="M45:O47" si="33">J45*$S$5/5</f>
        <v>0</v>
      </c>
      <c r="N45" s="152">
        <f t="shared" si="33"/>
        <v>81</v>
      </c>
      <c r="O45" s="54">
        <f t="shared" si="33"/>
        <v>0</v>
      </c>
      <c r="P45" s="55">
        <f t="shared" si="28"/>
        <v>81</v>
      </c>
    </row>
    <row r="46" spans="2:16" ht="26.25" customHeight="1" x14ac:dyDescent="0.2">
      <c r="B46" s="196"/>
      <c r="C46" s="205"/>
      <c r="D46" s="205"/>
      <c r="E46" s="205"/>
      <c r="F46" s="208"/>
      <c r="G46" s="202"/>
      <c r="H46" s="224"/>
      <c r="I46" s="26" t="s">
        <v>103</v>
      </c>
      <c r="J46" s="187">
        <v>0</v>
      </c>
      <c r="K46" s="134">
        <v>4</v>
      </c>
      <c r="L46" s="157">
        <v>0</v>
      </c>
      <c r="M46" s="181">
        <f t="shared" si="33"/>
        <v>0</v>
      </c>
      <c r="N46" s="152">
        <f t="shared" si="33"/>
        <v>162</v>
      </c>
      <c r="O46" s="54">
        <f t="shared" si="33"/>
        <v>0</v>
      </c>
      <c r="P46" s="55">
        <f t="shared" si="28"/>
        <v>162</v>
      </c>
    </row>
    <row r="47" spans="2:16" ht="26.25" customHeight="1" x14ac:dyDescent="0.2">
      <c r="B47" s="196"/>
      <c r="C47" s="205"/>
      <c r="D47" s="205"/>
      <c r="E47" s="205"/>
      <c r="F47" s="208"/>
      <c r="G47" s="202"/>
      <c r="H47" s="224"/>
      <c r="I47" s="26" t="s">
        <v>98</v>
      </c>
      <c r="J47" s="187">
        <v>0</v>
      </c>
      <c r="K47" s="134">
        <v>0</v>
      </c>
      <c r="L47" s="157">
        <v>6</v>
      </c>
      <c r="M47" s="181">
        <f t="shared" si="33"/>
        <v>0</v>
      </c>
      <c r="N47" s="152">
        <f t="shared" si="33"/>
        <v>0</v>
      </c>
      <c r="O47" s="54">
        <f t="shared" si="33"/>
        <v>244</v>
      </c>
      <c r="P47" s="55">
        <f t="shared" si="28"/>
        <v>244</v>
      </c>
    </row>
    <row r="48" spans="2:16" ht="22.5" customHeight="1" x14ac:dyDescent="0.2">
      <c r="B48" s="196"/>
      <c r="C48" s="205"/>
      <c r="D48" s="205"/>
      <c r="E48" s="205"/>
      <c r="F48" s="208"/>
      <c r="G48" s="202"/>
      <c r="H48" s="225"/>
      <c r="I48" s="27" t="s">
        <v>10</v>
      </c>
      <c r="J48" s="172">
        <f t="shared" ref="J48:O48" si="34">SUM(J45:J47)</f>
        <v>0</v>
      </c>
      <c r="K48" s="137">
        <f t="shared" si="34"/>
        <v>6</v>
      </c>
      <c r="L48" s="22">
        <f t="shared" si="34"/>
        <v>6</v>
      </c>
      <c r="M48" s="185">
        <f t="shared" si="34"/>
        <v>0</v>
      </c>
      <c r="N48" s="137">
        <f t="shared" si="34"/>
        <v>243</v>
      </c>
      <c r="O48" s="22">
        <f t="shared" si="34"/>
        <v>244</v>
      </c>
      <c r="P48" s="59">
        <f t="shared" si="28"/>
        <v>487</v>
      </c>
    </row>
    <row r="49" spans="2:18" ht="22.5" customHeight="1" x14ac:dyDescent="0.2">
      <c r="B49" s="196"/>
      <c r="C49" s="205"/>
      <c r="D49" s="205"/>
      <c r="E49" s="205"/>
      <c r="F49" s="208"/>
      <c r="G49" s="202"/>
      <c r="H49" s="223" t="s">
        <v>79</v>
      </c>
      <c r="I49" s="26" t="s">
        <v>95</v>
      </c>
      <c r="J49" s="187">
        <v>0</v>
      </c>
      <c r="K49" s="134">
        <v>3</v>
      </c>
      <c r="L49" s="157">
        <v>0</v>
      </c>
      <c r="M49" s="181">
        <f t="shared" ref="M49:O51" si="35">J49*$S$5/5</f>
        <v>0</v>
      </c>
      <c r="N49" s="152">
        <f t="shared" si="35"/>
        <v>122</v>
      </c>
      <c r="O49" s="54">
        <f t="shared" si="35"/>
        <v>0</v>
      </c>
      <c r="P49" s="55">
        <f t="shared" si="28"/>
        <v>122</v>
      </c>
    </row>
    <row r="50" spans="2:18" ht="22.5" customHeight="1" x14ac:dyDescent="0.2">
      <c r="B50" s="196"/>
      <c r="C50" s="205"/>
      <c r="D50" s="205"/>
      <c r="E50" s="205"/>
      <c r="F50" s="208"/>
      <c r="G50" s="202"/>
      <c r="H50" s="224"/>
      <c r="I50" s="26" t="s">
        <v>83</v>
      </c>
      <c r="J50" s="187">
        <v>0</v>
      </c>
      <c r="K50" s="134">
        <v>0</v>
      </c>
      <c r="L50" s="157">
        <v>3</v>
      </c>
      <c r="M50" s="181">
        <f t="shared" si="35"/>
        <v>0</v>
      </c>
      <c r="N50" s="152">
        <f t="shared" si="35"/>
        <v>0</v>
      </c>
      <c r="O50" s="54">
        <f t="shared" si="35"/>
        <v>122</v>
      </c>
      <c r="P50" s="55">
        <f t="shared" si="28"/>
        <v>122</v>
      </c>
    </row>
    <row r="51" spans="2:18" ht="22.5" customHeight="1" x14ac:dyDescent="0.2">
      <c r="B51" s="196"/>
      <c r="C51" s="205"/>
      <c r="D51" s="205"/>
      <c r="E51" s="205"/>
      <c r="F51" s="208"/>
      <c r="G51" s="202"/>
      <c r="H51" s="224"/>
      <c r="I51" s="26" t="s">
        <v>82</v>
      </c>
      <c r="J51" s="187">
        <v>0</v>
      </c>
      <c r="K51" s="134">
        <v>0</v>
      </c>
      <c r="L51" s="157">
        <v>3</v>
      </c>
      <c r="M51" s="181">
        <f t="shared" si="35"/>
        <v>0</v>
      </c>
      <c r="N51" s="152">
        <f t="shared" si="35"/>
        <v>0</v>
      </c>
      <c r="O51" s="54">
        <f t="shared" si="35"/>
        <v>122</v>
      </c>
      <c r="P51" s="55">
        <f t="shared" si="28"/>
        <v>122</v>
      </c>
    </row>
    <row r="52" spans="2:18" ht="22.5" customHeight="1" x14ac:dyDescent="0.2">
      <c r="B52" s="196"/>
      <c r="C52" s="205"/>
      <c r="D52" s="205"/>
      <c r="E52" s="205"/>
      <c r="F52" s="208"/>
      <c r="G52" s="202"/>
      <c r="H52" s="225"/>
      <c r="I52" s="27" t="s">
        <v>10</v>
      </c>
      <c r="J52" s="172">
        <f t="shared" ref="J52:O52" si="36">SUM(J49:J51)</f>
        <v>0</v>
      </c>
      <c r="K52" s="137">
        <f t="shared" si="36"/>
        <v>3</v>
      </c>
      <c r="L52" s="22">
        <f t="shared" si="36"/>
        <v>6</v>
      </c>
      <c r="M52" s="172">
        <f t="shared" si="36"/>
        <v>0</v>
      </c>
      <c r="N52" s="137">
        <f t="shared" si="36"/>
        <v>122</v>
      </c>
      <c r="O52" s="22">
        <f t="shared" si="36"/>
        <v>244</v>
      </c>
      <c r="P52" s="59">
        <f t="shared" si="28"/>
        <v>366</v>
      </c>
    </row>
    <row r="53" spans="2:18" ht="22.5" customHeight="1" x14ac:dyDescent="0.2">
      <c r="B53" s="196"/>
      <c r="C53" s="205"/>
      <c r="D53" s="205"/>
      <c r="E53" s="205"/>
      <c r="F53" s="208"/>
      <c r="G53" s="202"/>
      <c r="H53" s="47"/>
      <c r="I53" s="28" t="s">
        <v>62</v>
      </c>
      <c r="J53" s="172">
        <f>SUM(J52,J48,J40)</f>
        <v>0</v>
      </c>
      <c r="K53" s="137">
        <f>SUM(K52,K48,K44,K40)</f>
        <v>19</v>
      </c>
      <c r="L53" s="22">
        <f>SUM(L52,L48,L44,L40)</f>
        <v>18</v>
      </c>
      <c r="M53" s="172">
        <f>SUM(M52,M48,M40)</f>
        <v>0</v>
      </c>
      <c r="N53" s="137">
        <f>SUM(N52,N48,N40)</f>
        <v>649</v>
      </c>
      <c r="O53" s="22">
        <f>SUM(O52,O48,O40)</f>
        <v>488</v>
      </c>
      <c r="P53" s="22">
        <f>SUM(M53:O53)</f>
        <v>1137</v>
      </c>
    </row>
    <row r="54" spans="2:18" ht="22.5" customHeight="1" thickBot="1" x14ac:dyDescent="0.25">
      <c r="B54" s="196"/>
      <c r="C54" s="205"/>
      <c r="D54" s="205"/>
      <c r="E54" s="205"/>
      <c r="F54" s="208"/>
      <c r="G54" s="202"/>
      <c r="H54" s="35"/>
      <c r="I54" s="38" t="s">
        <v>63</v>
      </c>
      <c r="J54" s="168">
        <f t="shared" ref="J54:O54" si="37">J53*$S$10</f>
        <v>0</v>
      </c>
      <c r="K54" s="131">
        <f t="shared" si="37"/>
        <v>0.65972222222222199</v>
      </c>
      <c r="L54" s="79">
        <f t="shared" si="37"/>
        <v>0.625</v>
      </c>
      <c r="M54" s="168">
        <f t="shared" si="37"/>
        <v>0</v>
      </c>
      <c r="N54" s="131">
        <f t="shared" si="37"/>
        <v>22.5347222222222</v>
      </c>
      <c r="O54" s="24">
        <f t="shared" si="37"/>
        <v>16.9444444444444</v>
      </c>
      <c r="P54" s="24">
        <f>SUM(M54:O54)</f>
        <v>39.4791666666666</v>
      </c>
      <c r="R54" s="31"/>
    </row>
    <row r="55" spans="2:18" ht="22.5" customHeight="1" x14ac:dyDescent="0.2">
      <c r="B55" s="196"/>
      <c r="C55" s="205"/>
      <c r="D55" s="205"/>
      <c r="E55" s="205"/>
      <c r="F55" s="208"/>
      <c r="G55" s="202"/>
      <c r="H55" s="190" t="s">
        <v>72</v>
      </c>
      <c r="I55" s="25" t="s">
        <v>75</v>
      </c>
      <c r="J55" s="173">
        <v>0</v>
      </c>
      <c r="K55" s="138">
        <v>0</v>
      </c>
      <c r="L55" s="119">
        <v>8</v>
      </c>
      <c r="M55" s="181">
        <f t="shared" ref="M55:O55" si="38">J55*$S$5/5</f>
        <v>0</v>
      </c>
      <c r="N55" s="152">
        <f t="shared" si="38"/>
        <v>0</v>
      </c>
      <c r="O55" s="54">
        <f t="shared" si="38"/>
        <v>325</v>
      </c>
      <c r="P55" s="54">
        <f t="shared" ref="P55:P56" si="39">SUM(M55:O55)</f>
        <v>325</v>
      </c>
    </row>
    <row r="56" spans="2:18" ht="22.5" customHeight="1" thickBot="1" x14ac:dyDescent="0.25">
      <c r="B56" s="197"/>
      <c r="C56" s="206"/>
      <c r="D56" s="206"/>
      <c r="E56" s="206"/>
      <c r="F56" s="209"/>
      <c r="G56" s="203"/>
      <c r="H56" s="191"/>
      <c r="I56" s="44" t="s">
        <v>73</v>
      </c>
      <c r="J56" s="174">
        <f>SUM(J55)</f>
        <v>0</v>
      </c>
      <c r="K56" s="139">
        <f t="shared" ref="K56:L56" si="40">SUM(K55)</f>
        <v>0</v>
      </c>
      <c r="L56" s="120">
        <f t="shared" si="40"/>
        <v>8</v>
      </c>
      <c r="M56" s="186">
        <f>SUM(M55)</f>
        <v>0</v>
      </c>
      <c r="N56" s="154">
        <f t="shared" ref="N56:O56" si="41">SUM(N55)</f>
        <v>0</v>
      </c>
      <c r="O56" s="60">
        <f t="shared" si="41"/>
        <v>325</v>
      </c>
      <c r="P56" s="60">
        <f t="shared" si="39"/>
        <v>325</v>
      </c>
    </row>
    <row r="57" spans="2:18" ht="22.5" customHeight="1" thickBot="1" x14ac:dyDescent="0.25">
      <c r="G57" s="67"/>
      <c r="H57" s="35"/>
      <c r="I57" s="32" t="s">
        <v>74</v>
      </c>
      <c r="J57" s="175">
        <f t="shared" ref="J57:O57" si="42">J56*$S$10</f>
        <v>0</v>
      </c>
      <c r="K57" s="140">
        <f t="shared" si="42"/>
        <v>0</v>
      </c>
      <c r="L57" s="121">
        <f t="shared" si="42"/>
        <v>0.27777777777777801</v>
      </c>
      <c r="M57" s="175">
        <f t="shared" si="42"/>
        <v>0</v>
      </c>
      <c r="N57" s="140">
        <f t="shared" si="42"/>
        <v>0</v>
      </c>
      <c r="O57" s="53">
        <f t="shared" si="42"/>
        <v>11.2847222222222</v>
      </c>
      <c r="P57" s="53">
        <f>SUM(M57:O57)</f>
        <v>11.2847222222222</v>
      </c>
    </row>
    <row r="58" spans="2:18" ht="22.5" customHeight="1" x14ac:dyDescent="0.2">
      <c r="G58" s="67"/>
      <c r="H58" s="13"/>
      <c r="I58" s="33" t="s">
        <v>64</v>
      </c>
      <c r="J58" s="176">
        <f t="shared" ref="J58:O58" si="43">J20+J35</f>
        <v>25</v>
      </c>
      <c r="K58" s="141">
        <f t="shared" si="43"/>
        <v>26</v>
      </c>
      <c r="L58" s="122">
        <f t="shared" si="43"/>
        <v>19</v>
      </c>
      <c r="M58" s="176">
        <f t="shared" si="43"/>
        <v>1016</v>
      </c>
      <c r="N58" s="141">
        <f t="shared" si="43"/>
        <v>1058</v>
      </c>
      <c r="O58" s="61">
        <f t="shared" si="43"/>
        <v>771</v>
      </c>
      <c r="P58" s="61">
        <f>SUM(M58:O58)</f>
        <v>2845</v>
      </c>
    </row>
    <row r="59" spans="2:18" ht="22.5" customHeight="1" x14ac:dyDescent="0.2">
      <c r="G59" s="67"/>
      <c r="H59" s="13"/>
      <c r="I59" s="63" t="s">
        <v>65</v>
      </c>
      <c r="J59" s="188">
        <f t="shared" ref="J59:O59" si="44">J58*$S$10</f>
        <v>0.86805555555555503</v>
      </c>
      <c r="K59" s="160">
        <f t="shared" si="44"/>
        <v>0.90277777777777701</v>
      </c>
      <c r="L59" s="159">
        <f t="shared" si="44"/>
        <v>0.65972222222222199</v>
      </c>
      <c r="M59" s="188">
        <f t="shared" si="44"/>
        <v>35.2777777777778</v>
      </c>
      <c r="N59" s="160">
        <f t="shared" si="44"/>
        <v>36.7361111111111</v>
      </c>
      <c r="O59" s="21">
        <f t="shared" si="44"/>
        <v>26.7708333333333</v>
      </c>
      <c r="P59" s="21">
        <f>SUM(M59:O59)</f>
        <v>98.7847222222222</v>
      </c>
    </row>
    <row r="60" spans="2:18" ht="22.5" customHeight="1" x14ac:dyDescent="0.2">
      <c r="I60" s="47" t="s">
        <v>85</v>
      </c>
      <c r="J60" s="178">
        <f>SUM(J53,J56,J58)</f>
        <v>25</v>
      </c>
      <c r="K60" s="143">
        <f t="shared" ref="K60:L60" si="45">SUM(K53,K56,K58)</f>
        <v>45</v>
      </c>
      <c r="L60" s="124">
        <f t="shared" si="45"/>
        <v>45</v>
      </c>
      <c r="M60" s="178">
        <f t="shared" ref="M60:O60" si="46">J60*$S$5/5</f>
        <v>1015</v>
      </c>
      <c r="N60" s="143">
        <f t="shared" si="46"/>
        <v>1827</v>
      </c>
      <c r="O60" s="62">
        <f t="shared" si="46"/>
        <v>1827</v>
      </c>
      <c r="P60" s="62">
        <f t="shared" ref="P60" si="47">SUM(M60:O60)</f>
        <v>4669</v>
      </c>
    </row>
    <row r="61" spans="2:18" ht="22.5" customHeight="1" thickBot="1" x14ac:dyDescent="0.25">
      <c r="I61" s="35" t="s">
        <v>86</v>
      </c>
      <c r="J61" s="168">
        <f t="shared" ref="J61:O61" si="48">J60*$S$10</f>
        <v>0.86805555555555503</v>
      </c>
      <c r="K61" s="131">
        <f t="shared" si="48"/>
        <v>1.5625</v>
      </c>
      <c r="L61" s="111">
        <f t="shared" si="48"/>
        <v>1.5625</v>
      </c>
      <c r="M61" s="168">
        <f t="shared" si="48"/>
        <v>35.2430555555555</v>
      </c>
      <c r="N61" s="131">
        <f t="shared" si="48"/>
        <v>63.4375</v>
      </c>
      <c r="O61" s="24">
        <f t="shared" si="48"/>
        <v>63.4375</v>
      </c>
      <c r="P61" s="24">
        <f>SUM(M61:O61)</f>
        <v>162.118055555555</v>
      </c>
    </row>
    <row r="62" spans="2:18" s="14" customFormat="1" ht="18" x14ac:dyDescent="0.25">
      <c r="B62"/>
      <c r="C62"/>
      <c r="D62"/>
      <c r="E62"/>
      <c r="F62"/>
      <c r="J62" s="15"/>
      <c r="M62" s="16"/>
      <c r="N62" s="16"/>
      <c r="O62" s="17"/>
      <c r="P62" s="17"/>
      <c r="Q62" s="17"/>
    </row>
  </sheetData>
  <mergeCells count="25">
    <mergeCell ref="H45:H48"/>
    <mergeCell ref="H49:H52"/>
    <mergeCell ref="H55:H56"/>
    <mergeCell ref="H22:H23"/>
    <mergeCell ref="H24:H27"/>
    <mergeCell ref="H28:H34"/>
    <mergeCell ref="B3:B56"/>
    <mergeCell ref="C3:C56"/>
    <mergeCell ref="D3:D56"/>
    <mergeCell ref="E3:E56"/>
    <mergeCell ref="G22:G36"/>
    <mergeCell ref="G3:G21"/>
    <mergeCell ref="F3:F56"/>
    <mergeCell ref="G37:G56"/>
    <mergeCell ref="J3:L3"/>
    <mergeCell ref="M3:P3"/>
    <mergeCell ref="H15:H19"/>
    <mergeCell ref="H41:H44"/>
    <mergeCell ref="I1:M1"/>
    <mergeCell ref="H5:H8"/>
    <mergeCell ref="H9:H12"/>
    <mergeCell ref="H13:H14"/>
    <mergeCell ref="H3:H4"/>
    <mergeCell ref="I3:I4"/>
    <mergeCell ref="H37:H40"/>
  </mergeCells>
  <pageMargins left="0" right="0" top="0" bottom="0" header="0" footer="0"/>
  <pageSetup paperSize="9" scale="58" orientation="portrait" r:id="rId1"/>
  <rowBreaks count="2" manualBreakCount="2">
    <brk id="21" max="18" man="1"/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EMTI - Técnico em Eletrotécnica</vt:lpstr>
      <vt:lpstr>EMTI - Técnico em Mecânica</vt:lpstr>
      <vt:lpstr>EMTI - Eletrotécnica (2ª série)</vt:lpstr>
      <vt:lpstr>EMTI - Mecânica (2ª série)</vt:lpstr>
      <vt:lpstr>'EMTI - Eletrotécnica (2ª série)'!Area_de_impressao</vt:lpstr>
      <vt:lpstr>'EMTI - Mecânica (2ª série)'!Area_de_impressao</vt:lpstr>
      <vt:lpstr>'EMTI - Técnico em Eletrotécnica'!Area_de_impressao</vt:lpstr>
      <vt:lpstr>'EMTI - Técnico em Mecânica'!Area_de_impressao</vt:lpstr>
    </vt:vector>
  </TitlesOfParts>
  <Company>SEDU - Secretaria da Educação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Farley Correia Sardinha</dc:creator>
  <cp:lastModifiedBy>SEDU</cp:lastModifiedBy>
  <cp:lastPrinted>2018-03-12T20:35:25Z</cp:lastPrinted>
  <dcterms:created xsi:type="dcterms:W3CDTF">2017-12-13T16:08:24Z</dcterms:created>
  <dcterms:modified xsi:type="dcterms:W3CDTF">2018-05-04T12:55:22Z</dcterms:modified>
</cp:coreProperties>
</file>